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perty List" sheetId="2" state="visible" r:id="rId4"/>
    <sheet name="Alert Recipients" sheetId="3" state="visible" r:id="rId5"/>
    <sheet name="Pric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N6" authorId="0">
      <text>
        <r>
          <rPr>
            <sz val="10"/>
            <rFont val="Arial"/>
            <family val="2"/>
          </rPr>
          <t xml:space="preserve">For B-Konnected, LLC: HubSpot product SKU and quantity to add to this customer's payment link.</t>
        </r>
      </text>
    </comment>
  </commentList>
</comments>
</file>

<file path=xl/sharedStrings.xml><?xml version="1.0" encoding="utf-8"?>
<sst xmlns="http://schemas.openxmlformats.org/spreadsheetml/2006/main" count="112" uniqueCount="61">
  <si>
    <t xml:space="preserve">B-Konnected, LLC  |  Resident Success® Property List</t>
  </si>
  <si>
    <t xml:space="preserve">How to complete this file (about 5 minutes)</t>
  </si>
  <si>
    <t xml:space="preserve">1. Go to the Property List tab. Choose Monthly or Annual billing in the yellow box at the top.</t>
  </si>
  <si>
    <t xml:space="preserve">2. Add one row per property: name, address, number of units, and plan. Yellow cells are the only cells you fill in.</t>
  </si>
  <si>
    <t xml:space="preserve">3. Your setup fee and subscription cost calculate automatically so you can see your price right away.</t>
  </si>
  <si>
    <t xml:space="preserve">4. Go to the Alert Recipients tab and list the staff who should receive alerts and dashboard access.</t>
  </si>
  <si>
    <t xml:space="preserve">5. Save the file and upload it on the Get Started form at bkonnected.org.</t>
  </si>
  <si>
    <t xml:space="preserve">What happens next</t>
  </si>
  <si>
    <t xml:space="preserve">You will receive your Subscription Agreement by email to review and sign, followed by a secure payment link (card or bank account).</t>
  </si>
  <si>
    <t xml:space="preserve">Questions: bkonnectedteam@b-konnected.org</t>
  </si>
  <si>
    <t xml:space="preserve">Prices shown follow the Resident Success® Subscription Agreement (October 2026). Properties over 300 units are priced by written proposal.</t>
  </si>
  <si>
    <t xml:space="preserve">Resident Success® Property List</t>
  </si>
  <si>
    <t xml:space="preserve">Fill in the yellow cells only. Prices calculate automatically. Gray row 7 is an example: type over it or delete it.</t>
  </si>
  <si>
    <t xml:space="preserve">Billing choice:</t>
  </si>
  <si>
    <t xml:space="preserve">Monthly</t>
  </si>
  <si>
    <t xml:space="preserve">Annual is paid up front and includes two months free.</t>
  </si>
  <si>
    <t xml:space="preserve">Property Name</t>
  </si>
  <si>
    <t xml:space="preserve">Street Address</t>
  </si>
  <si>
    <t xml:space="preserve">City</t>
  </si>
  <si>
    <t xml:space="preserve">State</t>
  </si>
  <si>
    <t xml:space="preserve">Zip</t>
  </si>
  <si>
    <t xml:space="preserve">Units</t>
  </si>
  <si>
    <t xml:space="preserve">Plan</t>
  </si>
  <si>
    <t xml:space="preserve">On-Site Resident Engagement?</t>
  </si>
  <si>
    <t xml:space="preserve">Setup Fee (one time)</t>
  </si>
  <si>
    <t xml:space="preserve">On-Site Cost (one time)</t>
  </si>
  <si>
    <t xml:space="preserve">Monthly Cost</t>
  </si>
  <si>
    <t xml:space="preserve">Annual Cost (paid up front)</t>
  </si>
  <si>
    <t xml:space="preserve">For B-Konnected use: Subscription product</t>
  </si>
  <si>
    <t xml:space="preserve">Quantity</t>
  </si>
  <si>
    <t xml:space="preserve">Setup product</t>
  </si>
  <si>
    <t xml:space="preserve">EXAMPLE: Maple Court Apartments</t>
  </si>
  <si>
    <t xml:space="preserve">123 Main St</t>
  </si>
  <si>
    <t xml:space="preserve">Denver</t>
  </si>
  <si>
    <t xml:space="preserve">CO</t>
  </si>
  <si>
    <t xml:space="preserve">80204</t>
  </si>
  <si>
    <t xml:space="preserve">Resident Success®</t>
  </si>
  <si>
    <t xml:space="preserve">Yes</t>
  </si>
  <si>
    <t xml:space="preserve">No</t>
  </si>
  <si>
    <t xml:space="preserve">Totals (example row not included)</t>
  </si>
  <si>
    <t xml:space="preserve">Due at signing (setup + On-Site + first billing period):</t>
  </si>
  <si>
    <t xml:space="preserve">Properties over 300 units show 'By proposal' and are not included in totals. Hourly services (consulting, technical, custom evaluations) are billed separately with your written approval.</t>
  </si>
  <si>
    <t xml:space="preserve">Alert Recipients</t>
  </si>
  <si>
    <t xml:space="preserve">Staff who should receive BK Score alerts and dashboard access. Fill in the yellow cells.</t>
  </si>
  <si>
    <t xml:space="preserve">Name</t>
  </si>
  <si>
    <t xml:space="preserve">Email</t>
  </si>
  <si>
    <t xml:space="preserve">Role or Title</t>
  </si>
  <si>
    <t xml:space="preserve">Properties they cover (or All)</t>
  </si>
  <si>
    <t xml:space="preserve">Pricing (from the Subscription Agreement, October 2026). Do not edit.</t>
  </si>
  <si>
    <t xml:space="preserve">Per unit per month</t>
  </si>
  <si>
    <t xml:space="preserve">Monthly minimum per property</t>
  </si>
  <si>
    <t xml:space="preserve">Resident Success® plus Accelerator</t>
  </si>
  <si>
    <t xml:space="preserve">Annual plan: months charged per year (two months free, Section 5.10)</t>
  </si>
  <si>
    <t xml:space="preserve">Setup fee tier</t>
  </si>
  <si>
    <t xml:space="preserve">Up to this many units</t>
  </si>
  <si>
    <t xml:space="preserve">Setup fee per property</t>
  </si>
  <si>
    <t xml:space="preserve">Small</t>
  </si>
  <si>
    <t xml:space="preserve">Medium</t>
  </si>
  <si>
    <t xml:space="preserve">Large (over this is by proposal)</t>
  </si>
  <si>
    <t xml:space="preserve">On-Site Resident Engagement, per property</t>
  </si>
  <si>
    <t xml:space="preserve">Source: Brittany Katalenas, B-Konnected, LLC, Resident Success® Subscription Agreement, October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</si>
</sst>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\$#,##0.00"/>
    <numFmt numFmtId="167" formatCode="\$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i val="true"/>
      <sz val="11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2E3A4B"/>
      <name val="Arial"/>
      <family val="0"/>
      <charset val="1"/>
    </font>
    <font>
      <sz val="9"/>
      <color rgb="FF555555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6CC"/>
        <bgColor rgb="FFEDEDED"/>
      </patternFill>
    </fill>
    <fill>
      <patternFill patternType="solid">
        <fgColor rgb="FF2E3A4B"/>
        <bgColor rgb="FF333300"/>
      </patternFill>
    </fill>
    <fill>
      <patternFill patternType="solid">
        <fgColor rgb="FFF2D16B"/>
        <bgColor rgb="FFFFCC00"/>
      </patternFill>
    </fill>
    <fill>
      <patternFill patternType="solid">
        <fgColor rgb="FFEDEDED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6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16B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2E3A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26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26.8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5" t="s">
        <v>9</v>
      </c>
    </row>
    <row r="14" customFormat="false" ht="22.35" hidden="false" customHeight="false" outlineLevel="0" collapsed="false">
      <c r="A14" s="6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34"/>
    <col collapsed="false" customWidth="true" hidden="false" outlineLevel="0" max="8" min="8" style="0" width="16"/>
    <col collapsed="false" customWidth="true" hidden="false" outlineLevel="0" max="11" min="9" style="0" width="14"/>
    <col collapsed="false" customWidth="true" hidden="false" outlineLevel="0" max="12" min="12" style="0" width="16"/>
    <col collapsed="false" customWidth="true" hidden="false" outlineLevel="0" max="13" min="13" style="0" width="3"/>
    <col collapsed="false" customWidth="true" hidden="false" outlineLevel="0" max="14" min="14" style="0" width="24"/>
    <col collapsed="false" customWidth="true" hidden="false" outlineLevel="0" max="15" min="15" style="0" width="10"/>
    <col collapsed="false" customWidth="true" hidden="false" outlineLevel="0" max="16" min="16" style="0" width="14"/>
  </cols>
  <sheetData>
    <row r="1" customFormat="false" ht="19.7" hidden="false" customHeight="false" outlineLevel="0" collapsed="false">
      <c r="A1" s="7" t="s">
        <v>11</v>
      </c>
    </row>
    <row r="2" customFormat="false" ht="15" hidden="false" customHeight="false" outlineLevel="0" collapsed="false">
      <c r="A2" s="8" t="s">
        <v>12</v>
      </c>
    </row>
    <row r="4" customFormat="false" ht="15" hidden="false" customHeight="false" outlineLevel="0" collapsed="false">
      <c r="A4" s="9" t="s">
        <v>13</v>
      </c>
      <c r="B4" s="10" t="s">
        <v>14</v>
      </c>
      <c r="C4" s="11" t="s">
        <v>15</v>
      </c>
    </row>
    <row r="6" customFormat="false" ht="42" hidden="false" customHeight="true" outlineLevel="0" collapsed="false">
      <c r="A6" s="12" t="s">
        <v>16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 t="s">
        <v>22</v>
      </c>
      <c r="H6" s="12" t="s">
        <v>23</v>
      </c>
      <c r="I6" s="12" t="s">
        <v>24</v>
      </c>
      <c r="J6" s="12" t="s">
        <v>25</v>
      </c>
      <c r="K6" s="12" t="s">
        <v>26</v>
      </c>
      <c r="L6" s="12" t="s">
        <v>27</v>
      </c>
      <c r="N6" s="13" t="s">
        <v>28</v>
      </c>
      <c r="O6" s="13" t="s">
        <v>29</v>
      </c>
      <c r="P6" s="13" t="s">
        <v>30</v>
      </c>
    </row>
    <row r="7" customFormat="false" ht="15" hidden="false" customHeight="false" outlineLevel="0" collapsed="false">
      <c r="A7" s="14" t="s">
        <v>31</v>
      </c>
      <c r="B7" s="14" t="s">
        <v>32</v>
      </c>
      <c r="C7" s="14" t="s">
        <v>33</v>
      </c>
      <c r="D7" s="14" t="s">
        <v>34</v>
      </c>
      <c r="E7" s="14" t="s">
        <v>35</v>
      </c>
      <c r="F7" s="14" t="n">
        <v>40</v>
      </c>
      <c r="G7" s="14" t="s">
        <v>36</v>
      </c>
      <c r="H7" s="14" t="s">
        <v>37</v>
      </c>
      <c r="I7" s="15" t="n">
        <f aca="false">IF(F7="","",IF(F7&gt;Pricing!$B$11,"By proposal",IF(F7&lt;=Pricing!$B$9,Pricing!$C$9,IF(F7&lt;=Pricing!$B$10,Pricing!$C$10,Pricing!$C$11))))</f>
        <v>500</v>
      </c>
      <c r="J7" s="15" t="n">
        <f aca="false">IF(F7="","",IF(H7="Yes",Pricing!$B$13,0))</f>
        <v>2500</v>
      </c>
      <c r="K7" s="15" t="n">
        <f aca="false">IF(OR(F7="",G7=""),"",IF(F7&gt;Pricing!$B$11,"By proposal",IF(G7=Pricing!$A$4,MAX(F7*Pricing!$B$4,Pricing!$C$4),MAX(F7*Pricing!$B$5,Pricing!$C$5))))</f>
        <v>160</v>
      </c>
      <c r="L7" s="15" t="n">
        <f aca="false">IF(ISNUMBER(K7),K7*Pricing!$B$7,K7)</f>
        <v>1600</v>
      </c>
      <c r="N7" s="16" t="str">
        <f aca="false">IF(OR(F7="",G7=""),"",IF(F7&gt;Pricing!$B$11,"Proposal",IF(G7=Pricing!$A$4,"RS","AC")&amp;IF($B$4="Annual","-A","-M")&amp;IF(F7&lt;=IF(G7=Pricing!$A$4,INT(Pricing!$C$4/Pricing!$B$4),INT(Pricing!$C$5/Pricing!$B$5)),"-MIN","")))</f>
        <v>RS-M</v>
      </c>
      <c r="O7" s="16" t="n">
        <f aca="false">IF(OR(N7="",N7="Proposal"),"",IF(RIGHT(N7,3)="MIN",1,F7))</f>
        <v>40</v>
      </c>
      <c r="P7" s="16" t="str">
        <f aca="false">IF(F7="","",IF(F7&gt;Pricing!$B$11,"Proposal",IF(F7&lt;=Pricing!$B$9,"SETUP-50",IF(F7&lt;=Pricing!$B$10,"SETUP-150","SETUP-300"))))</f>
        <v>SETUP-50</v>
      </c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7"/>
      <c r="H8" s="17" t="s">
        <v>38</v>
      </c>
      <c r="I8" s="18" t="str">
        <f aca="false">IF(F8="","",IF(F8&gt;Pricing!$B$11,"By proposal",IF(F8&lt;=Pricing!$B$9,Pricing!$C$9,IF(F8&lt;=Pricing!$B$10,Pricing!$C$10,Pricing!$C$11))))</f>
        <v/>
      </c>
      <c r="J8" s="18" t="str">
        <f aca="false">IF(F8="","",IF(H8="Yes",Pricing!$B$13,0))</f>
        <v/>
      </c>
      <c r="K8" s="18" t="str">
        <f aca="false">IF(OR(F8="",G8=""),"",IF(F8&gt;Pricing!$B$11,"By proposal",IF(G8=Pricing!$A$4,MAX(F8*Pricing!$B$4,Pricing!$C$4),MAX(F8*Pricing!$B$5,Pricing!$C$5))))</f>
        <v/>
      </c>
      <c r="L8" s="18" t="str">
        <f aca="false">IF(ISNUMBER(K8),K8*Pricing!$B$7,K8)</f>
        <v/>
      </c>
      <c r="N8" s="16" t="str">
        <f aca="false">IF(OR(F8="",G8=""),"",IF(F8&gt;Pricing!$B$11,"Proposal",IF(G8=Pricing!$A$4,"RS","AC")&amp;IF($B$4="Annual","-A","-M")&amp;IF(F8&lt;=IF(G8=Pricing!$A$4,INT(Pricing!$C$4/Pricing!$B$4),INT(Pricing!$C$5/Pricing!$B$5)),"-MIN","")))</f>
        <v/>
      </c>
      <c r="O8" s="16" t="str">
        <f aca="false">IF(OR(N8="",N8="Proposal"),"",IF(RIGHT(N8,3)="MIN",1,F8))</f>
        <v/>
      </c>
      <c r="P8" s="16" t="str">
        <f aca="false">IF(F8="","",IF(F8&gt;Pricing!$B$11,"Proposal",IF(F8&lt;=Pricing!$B$9,"SETUP-50",IF(F8&lt;=Pricing!$B$10,"SETUP-150","SETUP-300"))))</f>
        <v/>
      </c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7"/>
      <c r="H9" s="17" t="s">
        <v>38</v>
      </c>
      <c r="I9" s="18" t="str">
        <f aca="false">IF(F9="","",IF(F9&gt;Pricing!$B$11,"By proposal",IF(F9&lt;=Pricing!$B$9,Pricing!$C$9,IF(F9&lt;=Pricing!$B$10,Pricing!$C$10,Pricing!$C$11))))</f>
        <v/>
      </c>
      <c r="J9" s="18" t="str">
        <f aca="false">IF(F9="","",IF(H9="Yes",Pricing!$B$13,0))</f>
        <v/>
      </c>
      <c r="K9" s="18" t="str">
        <f aca="false">IF(OR(F9="",G9=""),"",IF(F9&gt;Pricing!$B$11,"By proposal",IF(G9=Pricing!$A$4,MAX(F9*Pricing!$B$4,Pricing!$C$4),MAX(F9*Pricing!$B$5,Pricing!$C$5))))</f>
        <v/>
      </c>
      <c r="L9" s="18" t="str">
        <f aca="false">IF(ISNUMBER(K9),K9*Pricing!$B$7,K9)</f>
        <v/>
      </c>
      <c r="N9" s="16" t="str">
        <f aca="false">IF(OR(F9="",G9=""),"",IF(F9&gt;Pricing!$B$11,"Proposal",IF(G9=Pricing!$A$4,"RS","AC")&amp;IF($B$4="Annual","-A","-M")&amp;IF(F9&lt;=IF(G9=Pricing!$A$4,INT(Pricing!$C$4/Pricing!$B$4),INT(Pricing!$C$5/Pricing!$B$5)),"-MIN","")))</f>
        <v/>
      </c>
      <c r="O9" s="16" t="str">
        <f aca="false">IF(OR(N9="",N9="Proposal"),"",IF(RIGHT(N9,3)="MIN",1,F9))</f>
        <v/>
      </c>
      <c r="P9" s="16" t="str">
        <f aca="false">IF(F9="","",IF(F9&gt;Pricing!$B$11,"Proposal",IF(F9&lt;=Pricing!$B$9,"SETUP-50",IF(F9&lt;=Pricing!$B$10,"SETUP-150","SETUP-300"))))</f>
        <v/>
      </c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7"/>
      <c r="H10" s="17" t="s">
        <v>38</v>
      </c>
      <c r="I10" s="18" t="str">
        <f aca="false">IF(F10="","",IF(F10&gt;Pricing!$B$11,"By proposal",IF(F10&lt;=Pricing!$B$9,Pricing!$C$9,IF(F10&lt;=Pricing!$B$10,Pricing!$C$10,Pricing!$C$11))))</f>
        <v/>
      </c>
      <c r="J10" s="18" t="str">
        <f aca="false">IF(F10="","",IF(H10="Yes",Pricing!$B$13,0))</f>
        <v/>
      </c>
      <c r="K10" s="18" t="str">
        <f aca="false">IF(OR(F10="",G10=""),"",IF(F10&gt;Pricing!$B$11,"By proposal",IF(G10=Pricing!$A$4,MAX(F10*Pricing!$B$4,Pricing!$C$4),MAX(F10*Pricing!$B$5,Pricing!$C$5))))</f>
        <v/>
      </c>
      <c r="L10" s="18" t="str">
        <f aca="false">IF(ISNUMBER(K10),K10*Pricing!$B$7,K10)</f>
        <v/>
      </c>
      <c r="N10" s="16" t="str">
        <f aca="false">IF(OR(F10="",G10=""),"",IF(F10&gt;Pricing!$B$11,"Proposal",IF(G10=Pricing!$A$4,"RS","AC")&amp;IF($B$4="Annual","-A","-M")&amp;IF(F10&lt;=IF(G10=Pricing!$A$4,INT(Pricing!$C$4/Pricing!$B$4),INT(Pricing!$C$5/Pricing!$B$5)),"-MIN","")))</f>
        <v/>
      </c>
      <c r="O10" s="16" t="str">
        <f aca="false">IF(OR(N10="",N10="Proposal"),"",IF(RIGHT(N10,3)="MIN",1,F10))</f>
        <v/>
      </c>
      <c r="P10" s="16" t="str">
        <f aca="false">IF(F10="","",IF(F10&gt;Pricing!$B$11,"Proposal",IF(F10&lt;=Pricing!$B$9,"SETUP-50",IF(F10&lt;=Pricing!$B$10,"SETUP-150","SETUP-300"))))</f>
        <v/>
      </c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7"/>
      <c r="H11" s="17" t="s">
        <v>38</v>
      </c>
      <c r="I11" s="18" t="str">
        <f aca="false">IF(F11="","",IF(F11&gt;Pricing!$B$11,"By proposal",IF(F11&lt;=Pricing!$B$9,Pricing!$C$9,IF(F11&lt;=Pricing!$B$10,Pricing!$C$10,Pricing!$C$11))))</f>
        <v/>
      </c>
      <c r="J11" s="18" t="str">
        <f aca="false">IF(F11="","",IF(H11="Yes",Pricing!$B$13,0))</f>
        <v/>
      </c>
      <c r="K11" s="18" t="str">
        <f aca="false">IF(OR(F11="",G11=""),"",IF(F11&gt;Pricing!$B$11,"By proposal",IF(G11=Pricing!$A$4,MAX(F11*Pricing!$B$4,Pricing!$C$4),MAX(F11*Pricing!$B$5,Pricing!$C$5))))</f>
        <v/>
      </c>
      <c r="L11" s="18" t="str">
        <f aca="false">IF(ISNUMBER(K11),K11*Pricing!$B$7,K11)</f>
        <v/>
      </c>
      <c r="N11" s="16" t="str">
        <f aca="false">IF(OR(F11="",G11=""),"",IF(F11&gt;Pricing!$B$11,"Proposal",IF(G11=Pricing!$A$4,"RS","AC")&amp;IF($B$4="Annual","-A","-M")&amp;IF(F11&lt;=IF(G11=Pricing!$A$4,INT(Pricing!$C$4/Pricing!$B$4),INT(Pricing!$C$5/Pricing!$B$5)),"-MIN","")))</f>
        <v/>
      </c>
      <c r="O11" s="16" t="str">
        <f aca="false">IF(OR(N11="",N11="Proposal"),"",IF(RIGHT(N11,3)="MIN",1,F11))</f>
        <v/>
      </c>
      <c r="P11" s="16" t="str">
        <f aca="false">IF(F11="","",IF(F11&gt;Pricing!$B$11,"Proposal",IF(F11&lt;=Pricing!$B$9,"SETUP-50",IF(F11&lt;=Pricing!$B$10,"SETUP-150","SETUP-300"))))</f>
        <v/>
      </c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7"/>
      <c r="H12" s="17" t="s">
        <v>38</v>
      </c>
      <c r="I12" s="18" t="str">
        <f aca="false">IF(F12="","",IF(F12&gt;Pricing!$B$11,"By proposal",IF(F12&lt;=Pricing!$B$9,Pricing!$C$9,IF(F12&lt;=Pricing!$B$10,Pricing!$C$10,Pricing!$C$11))))</f>
        <v/>
      </c>
      <c r="J12" s="18" t="str">
        <f aca="false">IF(F12="","",IF(H12="Yes",Pricing!$B$13,0))</f>
        <v/>
      </c>
      <c r="K12" s="18" t="str">
        <f aca="false">IF(OR(F12="",G12=""),"",IF(F12&gt;Pricing!$B$11,"By proposal",IF(G12=Pricing!$A$4,MAX(F12*Pricing!$B$4,Pricing!$C$4),MAX(F12*Pricing!$B$5,Pricing!$C$5))))</f>
        <v/>
      </c>
      <c r="L12" s="18" t="str">
        <f aca="false">IF(ISNUMBER(K12),K12*Pricing!$B$7,K12)</f>
        <v/>
      </c>
      <c r="N12" s="16" t="str">
        <f aca="false">IF(OR(F12="",G12=""),"",IF(F12&gt;Pricing!$B$11,"Proposal",IF(G12=Pricing!$A$4,"RS","AC")&amp;IF($B$4="Annual","-A","-M")&amp;IF(F12&lt;=IF(G12=Pricing!$A$4,INT(Pricing!$C$4/Pricing!$B$4),INT(Pricing!$C$5/Pricing!$B$5)),"-MIN","")))</f>
        <v/>
      </c>
      <c r="O12" s="16" t="str">
        <f aca="false">IF(OR(N12="",N12="Proposal"),"",IF(RIGHT(N12,3)="MIN",1,F12))</f>
        <v/>
      </c>
      <c r="P12" s="16" t="str">
        <f aca="false">IF(F12="","",IF(F12&gt;Pricing!$B$11,"Proposal",IF(F12&lt;=Pricing!$B$9,"SETUP-50",IF(F12&lt;=Pricing!$B$10,"SETUP-150","SETUP-300"))))</f>
        <v/>
      </c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7"/>
      <c r="H13" s="17" t="s">
        <v>38</v>
      </c>
      <c r="I13" s="18" t="str">
        <f aca="false">IF(F13="","",IF(F13&gt;Pricing!$B$11,"By proposal",IF(F13&lt;=Pricing!$B$9,Pricing!$C$9,IF(F13&lt;=Pricing!$B$10,Pricing!$C$10,Pricing!$C$11))))</f>
        <v/>
      </c>
      <c r="J13" s="18" t="str">
        <f aca="false">IF(F13="","",IF(H13="Yes",Pricing!$B$13,0))</f>
        <v/>
      </c>
      <c r="K13" s="18" t="str">
        <f aca="false">IF(OR(F13="",G13=""),"",IF(F13&gt;Pricing!$B$11,"By proposal",IF(G13=Pricing!$A$4,MAX(F13*Pricing!$B$4,Pricing!$C$4),MAX(F13*Pricing!$B$5,Pricing!$C$5))))</f>
        <v/>
      </c>
      <c r="L13" s="18" t="str">
        <f aca="false">IF(ISNUMBER(K13),K13*Pricing!$B$7,K13)</f>
        <v/>
      </c>
      <c r="N13" s="16" t="str">
        <f aca="false">IF(OR(F13="",G13=""),"",IF(F13&gt;Pricing!$B$11,"Proposal",IF(G13=Pricing!$A$4,"RS","AC")&amp;IF($B$4="Annual","-A","-M")&amp;IF(F13&lt;=IF(G13=Pricing!$A$4,INT(Pricing!$C$4/Pricing!$B$4),INT(Pricing!$C$5/Pricing!$B$5)),"-MIN","")))</f>
        <v/>
      </c>
      <c r="O13" s="16" t="str">
        <f aca="false">IF(OR(N13="",N13="Proposal"),"",IF(RIGHT(N13,3)="MIN",1,F13))</f>
        <v/>
      </c>
      <c r="P13" s="16" t="str">
        <f aca="false">IF(F13="","",IF(F13&gt;Pricing!$B$11,"Proposal",IF(F13&lt;=Pricing!$B$9,"SETUP-50",IF(F13&lt;=Pricing!$B$10,"SETUP-150","SETUP-300"))))</f>
        <v/>
      </c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7"/>
      <c r="H14" s="17" t="s">
        <v>38</v>
      </c>
      <c r="I14" s="18" t="str">
        <f aca="false">IF(F14="","",IF(F14&gt;Pricing!$B$11,"By proposal",IF(F14&lt;=Pricing!$B$9,Pricing!$C$9,IF(F14&lt;=Pricing!$B$10,Pricing!$C$10,Pricing!$C$11))))</f>
        <v/>
      </c>
      <c r="J14" s="18" t="str">
        <f aca="false">IF(F14="","",IF(H14="Yes",Pricing!$B$13,0))</f>
        <v/>
      </c>
      <c r="K14" s="18" t="str">
        <f aca="false">IF(OR(F14="",G14=""),"",IF(F14&gt;Pricing!$B$11,"By proposal",IF(G14=Pricing!$A$4,MAX(F14*Pricing!$B$4,Pricing!$C$4),MAX(F14*Pricing!$B$5,Pricing!$C$5))))</f>
        <v/>
      </c>
      <c r="L14" s="18" t="str">
        <f aca="false">IF(ISNUMBER(K14),K14*Pricing!$B$7,K14)</f>
        <v/>
      </c>
      <c r="N14" s="16" t="str">
        <f aca="false">IF(OR(F14="",G14=""),"",IF(F14&gt;Pricing!$B$11,"Proposal",IF(G14=Pricing!$A$4,"RS","AC")&amp;IF($B$4="Annual","-A","-M")&amp;IF(F14&lt;=IF(G14=Pricing!$A$4,INT(Pricing!$C$4/Pricing!$B$4),INT(Pricing!$C$5/Pricing!$B$5)),"-MIN","")))</f>
        <v/>
      </c>
      <c r="O14" s="16" t="str">
        <f aca="false">IF(OR(N14="",N14="Proposal"),"",IF(RIGHT(N14,3)="MIN",1,F14))</f>
        <v/>
      </c>
      <c r="P14" s="16" t="str">
        <f aca="false">IF(F14="","",IF(F14&gt;Pricing!$B$11,"Proposal",IF(F14&lt;=Pricing!$B$9,"SETUP-50",IF(F14&lt;=Pricing!$B$10,"SETUP-150","SETUP-300"))))</f>
        <v/>
      </c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7"/>
      <c r="H15" s="17" t="s">
        <v>38</v>
      </c>
      <c r="I15" s="18" t="str">
        <f aca="false">IF(F15="","",IF(F15&gt;Pricing!$B$11,"By proposal",IF(F15&lt;=Pricing!$B$9,Pricing!$C$9,IF(F15&lt;=Pricing!$B$10,Pricing!$C$10,Pricing!$C$11))))</f>
        <v/>
      </c>
      <c r="J15" s="18" t="str">
        <f aca="false">IF(F15="","",IF(H15="Yes",Pricing!$B$13,0))</f>
        <v/>
      </c>
      <c r="K15" s="18" t="str">
        <f aca="false">IF(OR(F15="",G15=""),"",IF(F15&gt;Pricing!$B$11,"By proposal",IF(G15=Pricing!$A$4,MAX(F15*Pricing!$B$4,Pricing!$C$4),MAX(F15*Pricing!$B$5,Pricing!$C$5))))</f>
        <v/>
      </c>
      <c r="L15" s="18" t="str">
        <f aca="false">IF(ISNUMBER(K15),K15*Pricing!$B$7,K15)</f>
        <v/>
      </c>
      <c r="N15" s="16" t="str">
        <f aca="false">IF(OR(F15="",G15=""),"",IF(F15&gt;Pricing!$B$11,"Proposal",IF(G15=Pricing!$A$4,"RS","AC")&amp;IF($B$4="Annual","-A","-M")&amp;IF(F15&lt;=IF(G15=Pricing!$A$4,INT(Pricing!$C$4/Pricing!$B$4),INT(Pricing!$C$5/Pricing!$B$5)),"-MIN","")))</f>
        <v/>
      </c>
      <c r="O15" s="16" t="str">
        <f aca="false">IF(OR(N15="",N15="Proposal"),"",IF(RIGHT(N15,3)="MIN",1,F15))</f>
        <v/>
      </c>
      <c r="P15" s="16" t="str">
        <f aca="false">IF(F15="","",IF(F15&gt;Pricing!$B$11,"Proposal",IF(F15&lt;=Pricing!$B$9,"SETUP-50",IF(F15&lt;=Pricing!$B$10,"SETUP-150","SETUP-300"))))</f>
        <v/>
      </c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7"/>
      <c r="H16" s="17" t="s">
        <v>38</v>
      </c>
      <c r="I16" s="18" t="str">
        <f aca="false">IF(F16="","",IF(F16&gt;Pricing!$B$11,"By proposal",IF(F16&lt;=Pricing!$B$9,Pricing!$C$9,IF(F16&lt;=Pricing!$B$10,Pricing!$C$10,Pricing!$C$11))))</f>
        <v/>
      </c>
      <c r="J16" s="18" t="str">
        <f aca="false">IF(F16="","",IF(H16="Yes",Pricing!$B$13,0))</f>
        <v/>
      </c>
      <c r="K16" s="18" t="str">
        <f aca="false">IF(OR(F16="",G16=""),"",IF(F16&gt;Pricing!$B$11,"By proposal",IF(G16=Pricing!$A$4,MAX(F16*Pricing!$B$4,Pricing!$C$4),MAX(F16*Pricing!$B$5,Pricing!$C$5))))</f>
        <v/>
      </c>
      <c r="L16" s="18" t="str">
        <f aca="false">IF(ISNUMBER(K16),K16*Pricing!$B$7,K16)</f>
        <v/>
      </c>
      <c r="N16" s="16" t="str">
        <f aca="false">IF(OR(F16="",G16=""),"",IF(F16&gt;Pricing!$B$11,"Proposal",IF(G16=Pricing!$A$4,"RS","AC")&amp;IF($B$4="Annual","-A","-M")&amp;IF(F16&lt;=IF(G16=Pricing!$A$4,INT(Pricing!$C$4/Pricing!$B$4),INT(Pricing!$C$5/Pricing!$B$5)),"-MIN","")))</f>
        <v/>
      </c>
      <c r="O16" s="16" t="str">
        <f aca="false">IF(OR(N16="",N16="Proposal"),"",IF(RIGHT(N16,3)="MIN",1,F16))</f>
        <v/>
      </c>
      <c r="P16" s="16" t="str">
        <f aca="false">IF(F16="","",IF(F16&gt;Pricing!$B$11,"Proposal",IF(F16&lt;=Pricing!$B$9,"SETUP-50",IF(F16&lt;=Pricing!$B$10,"SETUP-150","SETUP-300"))))</f>
        <v/>
      </c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7"/>
      <c r="H17" s="17" t="s">
        <v>38</v>
      </c>
      <c r="I17" s="18" t="str">
        <f aca="false">IF(F17="","",IF(F17&gt;Pricing!$B$11,"By proposal",IF(F17&lt;=Pricing!$B$9,Pricing!$C$9,IF(F17&lt;=Pricing!$B$10,Pricing!$C$10,Pricing!$C$11))))</f>
        <v/>
      </c>
      <c r="J17" s="18" t="str">
        <f aca="false">IF(F17="","",IF(H17="Yes",Pricing!$B$13,0))</f>
        <v/>
      </c>
      <c r="K17" s="18" t="str">
        <f aca="false">IF(OR(F17="",G17=""),"",IF(F17&gt;Pricing!$B$11,"By proposal",IF(G17=Pricing!$A$4,MAX(F17*Pricing!$B$4,Pricing!$C$4),MAX(F17*Pricing!$B$5,Pricing!$C$5))))</f>
        <v/>
      </c>
      <c r="L17" s="18" t="str">
        <f aca="false">IF(ISNUMBER(K17),K17*Pricing!$B$7,K17)</f>
        <v/>
      </c>
      <c r="N17" s="16" t="str">
        <f aca="false">IF(OR(F17="",G17=""),"",IF(F17&gt;Pricing!$B$11,"Proposal",IF(G17=Pricing!$A$4,"RS","AC")&amp;IF($B$4="Annual","-A","-M")&amp;IF(F17&lt;=IF(G17=Pricing!$A$4,INT(Pricing!$C$4/Pricing!$B$4),INT(Pricing!$C$5/Pricing!$B$5)),"-MIN","")))</f>
        <v/>
      </c>
      <c r="O17" s="16" t="str">
        <f aca="false">IF(OR(N17="",N17="Proposal"),"",IF(RIGHT(N17,3)="MIN",1,F17))</f>
        <v/>
      </c>
      <c r="P17" s="16" t="str">
        <f aca="false">IF(F17="","",IF(F17&gt;Pricing!$B$11,"Proposal",IF(F17&lt;=Pricing!$B$9,"SETUP-50",IF(F17&lt;=Pricing!$B$10,"SETUP-150","SETUP-300"))))</f>
        <v/>
      </c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7"/>
      <c r="H18" s="17" t="s">
        <v>38</v>
      </c>
      <c r="I18" s="18" t="str">
        <f aca="false">IF(F18="","",IF(F18&gt;Pricing!$B$11,"By proposal",IF(F18&lt;=Pricing!$B$9,Pricing!$C$9,IF(F18&lt;=Pricing!$B$10,Pricing!$C$10,Pricing!$C$11))))</f>
        <v/>
      </c>
      <c r="J18" s="18" t="str">
        <f aca="false">IF(F18="","",IF(H18="Yes",Pricing!$B$13,0))</f>
        <v/>
      </c>
      <c r="K18" s="18" t="str">
        <f aca="false">IF(OR(F18="",G18=""),"",IF(F18&gt;Pricing!$B$11,"By proposal",IF(G18=Pricing!$A$4,MAX(F18*Pricing!$B$4,Pricing!$C$4),MAX(F18*Pricing!$B$5,Pricing!$C$5))))</f>
        <v/>
      </c>
      <c r="L18" s="18" t="str">
        <f aca="false">IF(ISNUMBER(K18),K18*Pricing!$B$7,K18)</f>
        <v/>
      </c>
      <c r="N18" s="16" t="str">
        <f aca="false">IF(OR(F18="",G18=""),"",IF(F18&gt;Pricing!$B$11,"Proposal",IF(G18=Pricing!$A$4,"RS","AC")&amp;IF($B$4="Annual","-A","-M")&amp;IF(F18&lt;=IF(G18=Pricing!$A$4,INT(Pricing!$C$4/Pricing!$B$4),INT(Pricing!$C$5/Pricing!$B$5)),"-MIN","")))</f>
        <v/>
      </c>
      <c r="O18" s="16" t="str">
        <f aca="false">IF(OR(N18="",N18="Proposal"),"",IF(RIGHT(N18,3)="MIN",1,F18))</f>
        <v/>
      </c>
      <c r="P18" s="16" t="str">
        <f aca="false">IF(F18="","",IF(F18&gt;Pricing!$B$11,"Proposal",IF(F18&lt;=Pricing!$B$9,"SETUP-50",IF(F18&lt;=Pricing!$B$10,"SETUP-150","SETUP-300"))))</f>
        <v/>
      </c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  <c r="H19" s="17" t="s">
        <v>38</v>
      </c>
      <c r="I19" s="18" t="str">
        <f aca="false">IF(F19="","",IF(F19&gt;Pricing!$B$11,"By proposal",IF(F19&lt;=Pricing!$B$9,Pricing!$C$9,IF(F19&lt;=Pricing!$B$10,Pricing!$C$10,Pricing!$C$11))))</f>
        <v/>
      </c>
      <c r="J19" s="18" t="str">
        <f aca="false">IF(F19="","",IF(H19="Yes",Pricing!$B$13,0))</f>
        <v/>
      </c>
      <c r="K19" s="18" t="str">
        <f aca="false">IF(OR(F19="",G19=""),"",IF(F19&gt;Pricing!$B$11,"By proposal",IF(G19=Pricing!$A$4,MAX(F19*Pricing!$B$4,Pricing!$C$4),MAX(F19*Pricing!$B$5,Pricing!$C$5))))</f>
        <v/>
      </c>
      <c r="L19" s="18" t="str">
        <f aca="false">IF(ISNUMBER(K19),K19*Pricing!$B$7,K19)</f>
        <v/>
      </c>
      <c r="N19" s="16" t="str">
        <f aca="false">IF(OR(F19="",G19=""),"",IF(F19&gt;Pricing!$B$11,"Proposal",IF(G19=Pricing!$A$4,"RS","AC")&amp;IF($B$4="Annual","-A","-M")&amp;IF(F19&lt;=IF(G19=Pricing!$A$4,INT(Pricing!$C$4/Pricing!$B$4),INT(Pricing!$C$5/Pricing!$B$5)),"-MIN","")))</f>
        <v/>
      </c>
      <c r="O19" s="16" t="str">
        <f aca="false">IF(OR(N19="",N19="Proposal"),"",IF(RIGHT(N19,3)="MIN",1,F19))</f>
        <v/>
      </c>
      <c r="P19" s="16" t="str">
        <f aca="false">IF(F19="","",IF(F19&gt;Pricing!$B$11,"Proposal",IF(F19&lt;=Pricing!$B$9,"SETUP-50",IF(F19&lt;=Pricing!$B$10,"SETUP-150","SETUP-300"))))</f>
        <v/>
      </c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7"/>
      <c r="H20" s="17" t="s">
        <v>38</v>
      </c>
      <c r="I20" s="18" t="str">
        <f aca="false">IF(F20="","",IF(F20&gt;Pricing!$B$11,"By proposal",IF(F20&lt;=Pricing!$B$9,Pricing!$C$9,IF(F20&lt;=Pricing!$B$10,Pricing!$C$10,Pricing!$C$11))))</f>
        <v/>
      </c>
      <c r="J20" s="18" t="str">
        <f aca="false">IF(F20="","",IF(H20="Yes",Pricing!$B$13,0))</f>
        <v/>
      </c>
      <c r="K20" s="18" t="str">
        <f aca="false">IF(OR(F20="",G20=""),"",IF(F20&gt;Pricing!$B$11,"By proposal",IF(G20=Pricing!$A$4,MAX(F20*Pricing!$B$4,Pricing!$C$4),MAX(F20*Pricing!$B$5,Pricing!$C$5))))</f>
        <v/>
      </c>
      <c r="L20" s="18" t="str">
        <f aca="false">IF(ISNUMBER(K20),K20*Pricing!$B$7,K20)</f>
        <v/>
      </c>
      <c r="N20" s="16" t="str">
        <f aca="false">IF(OR(F20="",G20=""),"",IF(F20&gt;Pricing!$B$11,"Proposal",IF(G20=Pricing!$A$4,"RS","AC")&amp;IF($B$4="Annual","-A","-M")&amp;IF(F20&lt;=IF(G20=Pricing!$A$4,INT(Pricing!$C$4/Pricing!$B$4),INT(Pricing!$C$5/Pricing!$B$5)),"-MIN","")))</f>
        <v/>
      </c>
      <c r="O20" s="16" t="str">
        <f aca="false">IF(OR(N20="",N20="Proposal"),"",IF(RIGHT(N20,3)="MIN",1,F20))</f>
        <v/>
      </c>
      <c r="P20" s="16" t="str">
        <f aca="false">IF(F20="","",IF(F20&gt;Pricing!$B$11,"Proposal",IF(F20&lt;=Pricing!$B$9,"SETUP-50",IF(F20&lt;=Pricing!$B$10,"SETUP-150","SETUP-300"))))</f>
        <v/>
      </c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7"/>
      <c r="H21" s="17" t="s">
        <v>38</v>
      </c>
      <c r="I21" s="18" t="str">
        <f aca="false">IF(F21="","",IF(F21&gt;Pricing!$B$11,"By proposal",IF(F21&lt;=Pricing!$B$9,Pricing!$C$9,IF(F21&lt;=Pricing!$B$10,Pricing!$C$10,Pricing!$C$11))))</f>
        <v/>
      </c>
      <c r="J21" s="18" t="str">
        <f aca="false">IF(F21="","",IF(H21="Yes",Pricing!$B$13,0))</f>
        <v/>
      </c>
      <c r="K21" s="18" t="str">
        <f aca="false">IF(OR(F21="",G21=""),"",IF(F21&gt;Pricing!$B$11,"By proposal",IF(G21=Pricing!$A$4,MAX(F21*Pricing!$B$4,Pricing!$C$4),MAX(F21*Pricing!$B$5,Pricing!$C$5))))</f>
        <v/>
      </c>
      <c r="L21" s="18" t="str">
        <f aca="false">IF(ISNUMBER(K21),K21*Pricing!$B$7,K21)</f>
        <v/>
      </c>
      <c r="N21" s="16" t="str">
        <f aca="false">IF(OR(F21="",G21=""),"",IF(F21&gt;Pricing!$B$11,"Proposal",IF(G21=Pricing!$A$4,"RS","AC")&amp;IF($B$4="Annual","-A","-M")&amp;IF(F21&lt;=IF(G21=Pricing!$A$4,INT(Pricing!$C$4/Pricing!$B$4),INT(Pricing!$C$5/Pricing!$B$5)),"-MIN","")))</f>
        <v/>
      </c>
      <c r="O21" s="16" t="str">
        <f aca="false">IF(OR(N21="",N21="Proposal"),"",IF(RIGHT(N21,3)="MIN",1,F21))</f>
        <v/>
      </c>
      <c r="P21" s="16" t="str">
        <f aca="false">IF(F21="","",IF(F21&gt;Pricing!$B$11,"Proposal",IF(F21&lt;=Pricing!$B$9,"SETUP-50",IF(F21&lt;=Pricing!$B$10,"SETUP-150","SETUP-300"))))</f>
        <v/>
      </c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  <c r="H22" s="17" t="s">
        <v>38</v>
      </c>
      <c r="I22" s="18" t="str">
        <f aca="false">IF(F22="","",IF(F22&gt;Pricing!$B$11,"By proposal",IF(F22&lt;=Pricing!$B$9,Pricing!$C$9,IF(F22&lt;=Pricing!$B$10,Pricing!$C$10,Pricing!$C$11))))</f>
        <v/>
      </c>
      <c r="J22" s="18" t="str">
        <f aca="false">IF(F22="","",IF(H22="Yes",Pricing!$B$13,0))</f>
        <v/>
      </c>
      <c r="K22" s="18" t="str">
        <f aca="false">IF(OR(F22="",G22=""),"",IF(F22&gt;Pricing!$B$11,"By proposal",IF(G22=Pricing!$A$4,MAX(F22*Pricing!$B$4,Pricing!$C$4),MAX(F22*Pricing!$B$5,Pricing!$C$5))))</f>
        <v/>
      </c>
      <c r="L22" s="18" t="str">
        <f aca="false">IF(ISNUMBER(K22),K22*Pricing!$B$7,K22)</f>
        <v/>
      </c>
      <c r="N22" s="16" t="str">
        <f aca="false">IF(OR(F22="",G22=""),"",IF(F22&gt;Pricing!$B$11,"Proposal",IF(G22=Pricing!$A$4,"RS","AC")&amp;IF($B$4="Annual","-A","-M")&amp;IF(F22&lt;=IF(G22=Pricing!$A$4,INT(Pricing!$C$4/Pricing!$B$4),INT(Pricing!$C$5/Pricing!$B$5)),"-MIN","")))</f>
        <v/>
      </c>
      <c r="O22" s="16" t="str">
        <f aca="false">IF(OR(N22="",N22="Proposal"),"",IF(RIGHT(N22,3)="MIN",1,F22))</f>
        <v/>
      </c>
      <c r="P22" s="16" t="str">
        <f aca="false">IF(F22="","",IF(F22&gt;Pricing!$B$11,"Proposal",IF(F22&lt;=Pricing!$B$9,"SETUP-50",IF(F22&lt;=Pricing!$B$10,"SETUP-150","SETUP-300"))))</f>
        <v/>
      </c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7"/>
      <c r="H23" s="17" t="s">
        <v>38</v>
      </c>
      <c r="I23" s="18" t="str">
        <f aca="false">IF(F23="","",IF(F23&gt;Pricing!$B$11,"By proposal",IF(F23&lt;=Pricing!$B$9,Pricing!$C$9,IF(F23&lt;=Pricing!$B$10,Pricing!$C$10,Pricing!$C$11))))</f>
        <v/>
      </c>
      <c r="J23" s="18" t="str">
        <f aca="false">IF(F23="","",IF(H23="Yes",Pricing!$B$13,0))</f>
        <v/>
      </c>
      <c r="K23" s="18" t="str">
        <f aca="false">IF(OR(F23="",G23=""),"",IF(F23&gt;Pricing!$B$11,"By proposal",IF(G23=Pricing!$A$4,MAX(F23*Pricing!$B$4,Pricing!$C$4),MAX(F23*Pricing!$B$5,Pricing!$C$5))))</f>
        <v/>
      </c>
      <c r="L23" s="18" t="str">
        <f aca="false">IF(ISNUMBER(K23),K23*Pricing!$B$7,K23)</f>
        <v/>
      </c>
      <c r="N23" s="16" t="str">
        <f aca="false">IF(OR(F23="",G23=""),"",IF(F23&gt;Pricing!$B$11,"Proposal",IF(G23=Pricing!$A$4,"RS","AC")&amp;IF($B$4="Annual","-A","-M")&amp;IF(F23&lt;=IF(G23=Pricing!$A$4,INT(Pricing!$C$4/Pricing!$B$4),INT(Pricing!$C$5/Pricing!$B$5)),"-MIN","")))</f>
        <v/>
      </c>
      <c r="O23" s="16" t="str">
        <f aca="false">IF(OR(N23="",N23="Proposal"),"",IF(RIGHT(N23,3)="MIN",1,F23))</f>
        <v/>
      </c>
      <c r="P23" s="16" t="str">
        <f aca="false">IF(F23="","",IF(F23&gt;Pricing!$B$11,"Proposal",IF(F23&lt;=Pricing!$B$9,"SETUP-50",IF(F23&lt;=Pricing!$B$10,"SETUP-150","SETUP-300"))))</f>
        <v/>
      </c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  <c r="H24" s="17" t="s">
        <v>38</v>
      </c>
      <c r="I24" s="18" t="str">
        <f aca="false">IF(F24="","",IF(F24&gt;Pricing!$B$11,"By proposal",IF(F24&lt;=Pricing!$B$9,Pricing!$C$9,IF(F24&lt;=Pricing!$B$10,Pricing!$C$10,Pricing!$C$11))))</f>
        <v/>
      </c>
      <c r="J24" s="18" t="str">
        <f aca="false">IF(F24="","",IF(H24="Yes",Pricing!$B$13,0))</f>
        <v/>
      </c>
      <c r="K24" s="18" t="str">
        <f aca="false">IF(OR(F24="",G24=""),"",IF(F24&gt;Pricing!$B$11,"By proposal",IF(G24=Pricing!$A$4,MAX(F24*Pricing!$B$4,Pricing!$C$4),MAX(F24*Pricing!$B$5,Pricing!$C$5))))</f>
        <v/>
      </c>
      <c r="L24" s="18" t="str">
        <f aca="false">IF(ISNUMBER(K24),K24*Pricing!$B$7,K24)</f>
        <v/>
      </c>
      <c r="N24" s="16" t="str">
        <f aca="false">IF(OR(F24="",G24=""),"",IF(F24&gt;Pricing!$B$11,"Proposal",IF(G24=Pricing!$A$4,"RS","AC")&amp;IF($B$4="Annual","-A","-M")&amp;IF(F24&lt;=IF(G24=Pricing!$A$4,INT(Pricing!$C$4/Pricing!$B$4),INT(Pricing!$C$5/Pricing!$B$5)),"-MIN","")))</f>
        <v/>
      </c>
      <c r="O24" s="16" t="str">
        <f aca="false">IF(OR(N24="",N24="Proposal"),"",IF(RIGHT(N24,3)="MIN",1,F24))</f>
        <v/>
      </c>
      <c r="P24" s="16" t="str">
        <f aca="false">IF(F24="","",IF(F24&gt;Pricing!$B$11,"Proposal",IF(F24&lt;=Pricing!$B$9,"SETUP-50",IF(F24&lt;=Pricing!$B$10,"SETUP-150","SETUP-300"))))</f>
        <v/>
      </c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7"/>
      <c r="H25" s="17" t="s">
        <v>38</v>
      </c>
      <c r="I25" s="18" t="str">
        <f aca="false">IF(F25="","",IF(F25&gt;Pricing!$B$11,"By proposal",IF(F25&lt;=Pricing!$B$9,Pricing!$C$9,IF(F25&lt;=Pricing!$B$10,Pricing!$C$10,Pricing!$C$11))))</f>
        <v/>
      </c>
      <c r="J25" s="18" t="str">
        <f aca="false">IF(F25="","",IF(H25="Yes",Pricing!$B$13,0))</f>
        <v/>
      </c>
      <c r="K25" s="18" t="str">
        <f aca="false">IF(OR(F25="",G25=""),"",IF(F25&gt;Pricing!$B$11,"By proposal",IF(G25=Pricing!$A$4,MAX(F25*Pricing!$B$4,Pricing!$C$4),MAX(F25*Pricing!$B$5,Pricing!$C$5))))</f>
        <v/>
      </c>
      <c r="L25" s="18" t="str">
        <f aca="false">IF(ISNUMBER(K25),K25*Pricing!$B$7,K25)</f>
        <v/>
      </c>
      <c r="N25" s="16" t="str">
        <f aca="false">IF(OR(F25="",G25=""),"",IF(F25&gt;Pricing!$B$11,"Proposal",IF(G25=Pricing!$A$4,"RS","AC")&amp;IF($B$4="Annual","-A","-M")&amp;IF(F25&lt;=IF(G25=Pricing!$A$4,INT(Pricing!$C$4/Pricing!$B$4),INT(Pricing!$C$5/Pricing!$B$5)),"-MIN","")))</f>
        <v/>
      </c>
      <c r="O25" s="16" t="str">
        <f aca="false">IF(OR(N25="",N25="Proposal"),"",IF(RIGHT(N25,3)="MIN",1,F25))</f>
        <v/>
      </c>
      <c r="P25" s="16" t="str">
        <f aca="false">IF(F25="","",IF(F25&gt;Pricing!$B$11,"Proposal",IF(F25&lt;=Pricing!$B$9,"SETUP-50",IF(F25&lt;=Pricing!$B$10,"SETUP-150","SETUP-300"))))</f>
        <v/>
      </c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7"/>
      <c r="H26" s="17" t="s">
        <v>38</v>
      </c>
      <c r="I26" s="18" t="str">
        <f aca="false">IF(F26="","",IF(F26&gt;Pricing!$B$11,"By proposal",IF(F26&lt;=Pricing!$B$9,Pricing!$C$9,IF(F26&lt;=Pricing!$B$10,Pricing!$C$10,Pricing!$C$11))))</f>
        <v/>
      </c>
      <c r="J26" s="18" t="str">
        <f aca="false">IF(F26="","",IF(H26="Yes",Pricing!$B$13,0))</f>
        <v/>
      </c>
      <c r="K26" s="18" t="str">
        <f aca="false">IF(OR(F26="",G26=""),"",IF(F26&gt;Pricing!$B$11,"By proposal",IF(G26=Pricing!$A$4,MAX(F26*Pricing!$B$4,Pricing!$C$4),MAX(F26*Pricing!$B$5,Pricing!$C$5))))</f>
        <v/>
      </c>
      <c r="L26" s="18" t="str">
        <f aca="false">IF(ISNUMBER(K26),K26*Pricing!$B$7,K26)</f>
        <v/>
      </c>
      <c r="N26" s="16" t="str">
        <f aca="false">IF(OR(F26="",G26=""),"",IF(F26&gt;Pricing!$B$11,"Proposal",IF(G26=Pricing!$A$4,"RS","AC")&amp;IF($B$4="Annual","-A","-M")&amp;IF(F26&lt;=IF(G26=Pricing!$A$4,INT(Pricing!$C$4/Pricing!$B$4),INT(Pricing!$C$5/Pricing!$B$5)),"-MIN","")))</f>
        <v/>
      </c>
      <c r="O26" s="16" t="str">
        <f aca="false">IF(OR(N26="",N26="Proposal"),"",IF(RIGHT(N26,3)="MIN",1,F26))</f>
        <v/>
      </c>
      <c r="P26" s="16" t="str">
        <f aca="false">IF(F26="","",IF(F26&gt;Pricing!$B$11,"Proposal",IF(F26&lt;=Pricing!$B$9,"SETUP-50",IF(F26&lt;=Pricing!$B$10,"SETUP-150","SETUP-300"))))</f>
        <v/>
      </c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7"/>
      <c r="H27" s="17" t="s">
        <v>38</v>
      </c>
      <c r="I27" s="18" t="str">
        <f aca="false">IF(F27="","",IF(F27&gt;Pricing!$B$11,"By proposal",IF(F27&lt;=Pricing!$B$9,Pricing!$C$9,IF(F27&lt;=Pricing!$B$10,Pricing!$C$10,Pricing!$C$11))))</f>
        <v/>
      </c>
      <c r="J27" s="18" t="str">
        <f aca="false">IF(F27="","",IF(H27="Yes",Pricing!$B$13,0))</f>
        <v/>
      </c>
      <c r="K27" s="18" t="str">
        <f aca="false">IF(OR(F27="",G27=""),"",IF(F27&gt;Pricing!$B$11,"By proposal",IF(G27=Pricing!$A$4,MAX(F27*Pricing!$B$4,Pricing!$C$4),MAX(F27*Pricing!$B$5,Pricing!$C$5))))</f>
        <v/>
      </c>
      <c r="L27" s="18" t="str">
        <f aca="false">IF(ISNUMBER(K27),K27*Pricing!$B$7,K27)</f>
        <v/>
      </c>
      <c r="N27" s="16" t="str">
        <f aca="false">IF(OR(F27="",G27=""),"",IF(F27&gt;Pricing!$B$11,"Proposal",IF(G27=Pricing!$A$4,"RS","AC")&amp;IF($B$4="Annual","-A","-M")&amp;IF(F27&lt;=IF(G27=Pricing!$A$4,INT(Pricing!$C$4/Pricing!$B$4),INT(Pricing!$C$5/Pricing!$B$5)),"-MIN","")))</f>
        <v/>
      </c>
      <c r="O27" s="16" t="str">
        <f aca="false">IF(OR(N27="",N27="Proposal"),"",IF(RIGHT(N27,3)="MIN",1,F27))</f>
        <v/>
      </c>
      <c r="P27" s="16" t="str">
        <f aca="false">IF(F27="","",IF(F27&gt;Pricing!$B$11,"Proposal",IF(F27&lt;=Pricing!$B$9,"SETUP-50",IF(F27&lt;=Pricing!$B$10,"SETUP-150","SETUP-300"))))</f>
        <v/>
      </c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7"/>
      <c r="H28" s="17" t="s">
        <v>38</v>
      </c>
      <c r="I28" s="18" t="str">
        <f aca="false">IF(F28="","",IF(F28&gt;Pricing!$B$11,"By proposal",IF(F28&lt;=Pricing!$B$9,Pricing!$C$9,IF(F28&lt;=Pricing!$B$10,Pricing!$C$10,Pricing!$C$11))))</f>
        <v/>
      </c>
      <c r="J28" s="18" t="str">
        <f aca="false">IF(F28="","",IF(H28="Yes",Pricing!$B$13,0))</f>
        <v/>
      </c>
      <c r="K28" s="18" t="str">
        <f aca="false">IF(OR(F28="",G28=""),"",IF(F28&gt;Pricing!$B$11,"By proposal",IF(G28=Pricing!$A$4,MAX(F28*Pricing!$B$4,Pricing!$C$4),MAX(F28*Pricing!$B$5,Pricing!$C$5))))</f>
        <v/>
      </c>
      <c r="L28" s="18" t="str">
        <f aca="false">IF(ISNUMBER(K28),K28*Pricing!$B$7,K28)</f>
        <v/>
      </c>
      <c r="N28" s="16" t="str">
        <f aca="false">IF(OR(F28="",G28=""),"",IF(F28&gt;Pricing!$B$11,"Proposal",IF(G28=Pricing!$A$4,"RS","AC")&amp;IF($B$4="Annual","-A","-M")&amp;IF(F28&lt;=IF(G28=Pricing!$A$4,INT(Pricing!$C$4/Pricing!$B$4),INT(Pricing!$C$5/Pricing!$B$5)),"-MIN","")))</f>
        <v/>
      </c>
      <c r="O28" s="16" t="str">
        <f aca="false">IF(OR(N28="",N28="Proposal"),"",IF(RIGHT(N28,3)="MIN",1,F28))</f>
        <v/>
      </c>
      <c r="P28" s="16" t="str">
        <f aca="false">IF(F28="","",IF(F28&gt;Pricing!$B$11,"Proposal",IF(F28&lt;=Pricing!$B$9,"SETUP-50",IF(F28&lt;=Pricing!$B$10,"SETUP-150","SETUP-300"))))</f>
        <v/>
      </c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7"/>
      <c r="H29" s="17" t="s">
        <v>38</v>
      </c>
      <c r="I29" s="18" t="str">
        <f aca="false">IF(F29="","",IF(F29&gt;Pricing!$B$11,"By proposal",IF(F29&lt;=Pricing!$B$9,Pricing!$C$9,IF(F29&lt;=Pricing!$B$10,Pricing!$C$10,Pricing!$C$11))))</f>
        <v/>
      </c>
      <c r="J29" s="18" t="str">
        <f aca="false">IF(F29="","",IF(H29="Yes",Pricing!$B$13,0))</f>
        <v/>
      </c>
      <c r="K29" s="18" t="str">
        <f aca="false">IF(OR(F29="",G29=""),"",IF(F29&gt;Pricing!$B$11,"By proposal",IF(G29=Pricing!$A$4,MAX(F29*Pricing!$B$4,Pricing!$C$4),MAX(F29*Pricing!$B$5,Pricing!$C$5))))</f>
        <v/>
      </c>
      <c r="L29" s="18" t="str">
        <f aca="false">IF(ISNUMBER(K29),K29*Pricing!$B$7,K29)</f>
        <v/>
      </c>
      <c r="N29" s="16" t="str">
        <f aca="false">IF(OR(F29="",G29=""),"",IF(F29&gt;Pricing!$B$11,"Proposal",IF(G29=Pricing!$A$4,"RS","AC")&amp;IF($B$4="Annual","-A","-M")&amp;IF(F29&lt;=IF(G29=Pricing!$A$4,INT(Pricing!$C$4/Pricing!$B$4),INT(Pricing!$C$5/Pricing!$B$5)),"-MIN","")))</f>
        <v/>
      </c>
      <c r="O29" s="16" t="str">
        <f aca="false">IF(OR(N29="",N29="Proposal"),"",IF(RIGHT(N29,3)="MIN",1,F29))</f>
        <v/>
      </c>
      <c r="P29" s="16" t="str">
        <f aca="false">IF(F29="","",IF(F29&gt;Pricing!$B$11,"Proposal",IF(F29&lt;=Pricing!$B$9,"SETUP-50",IF(F29&lt;=Pricing!$B$10,"SETUP-150","SETUP-300"))))</f>
        <v/>
      </c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7"/>
      <c r="H30" s="17" t="s">
        <v>38</v>
      </c>
      <c r="I30" s="18" t="str">
        <f aca="false">IF(F30="","",IF(F30&gt;Pricing!$B$11,"By proposal",IF(F30&lt;=Pricing!$B$9,Pricing!$C$9,IF(F30&lt;=Pricing!$B$10,Pricing!$C$10,Pricing!$C$11))))</f>
        <v/>
      </c>
      <c r="J30" s="18" t="str">
        <f aca="false">IF(F30="","",IF(H30="Yes",Pricing!$B$13,0))</f>
        <v/>
      </c>
      <c r="K30" s="18" t="str">
        <f aca="false">IF(OR(F30="",G30=""),"",IF(F30&gt;Pricing!$B$11,"By proposal",IF(G30=Pricing!$A$4,MAX(F30*Pricing!$B$4,Pricing!$C$4),MAX(F30*Pricing!$B$5,Pricing!$C$5))))</f>
        <v/>
      </c>
      <c r="L30" s="18" t="str">
        <f aca="false">IF(ISNUMBER(K30),K30*Pricing!$B$7,K30)</f>
        <v/>
      </c>
      <c r="N30" s="16" t="str">
        <f aca="false">IF(OR(F30="",G30=""),"",IF(F30&gt;Pricing!$B$11,"Proposal",IF(G30=Pricing!$A$4,"RS","AC")&amp;IF($B$4="Annual","-A","-M")&amp;IF(F30&lt;=IF(G30=Pricing!$A$4,INT(Pricing!$C$4/Pricing!$B$4),INT(Pricing!$C$5/Pricing!$B$5)),"-MIN","")))</f>
        <v/>
      </c>
      <c r="O30" s="16" t="str">
        <f aca="false">IF(OR(N30="",N30="Proposal"),"",IF(RIGHT(N30,3)="MIN",1,F30))</f>
        <v/>
      </c>
      <c r="P30" s="16" t="str">
        <f aca="false">IF(F30="","",IF(F30&gt;Pricing!$B$11,"Proposal",IF(F30&lt;=Pricing!$B$9,"SETUP-50",IF(F30&lt;=Pricing!$B$10,"SETUP-150","SETUP-300"))))</f>
        <v/>
      </c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7"/>
      <c r="H31" s="17" t="s">
        <v>38</v>
      </c>
      <c r="I31" s="18" t="str">
        <f aca="false">IF(F31="","",IF(F31&gt;Pricing!$B$11,"By proposal",IF(F31&lt;=Pricing!$B$9,Pricing!$C$9,IF(F31&lt;=Pricing!$B$10,Pricing!$C$10,Pricing!$C$11))))</f>
        <v/>
      </c>
      <c r="J31" s="18" t="str">
        <f aca="false">IF(F31="","",IF(H31="Yes",Pricing!$B$13,0))</f>
        <v/>
      </c>
      <c r="K31" s="18" t="str">
        <f aca="false">IF(OR(F31="",G31=""),"",IF(F31&gt;Pricing!$B$11,"By proposal",IF(G31=Pricing!$A$4,MAX(F31*Pricing!$B$4,Pricing!$C$4),MAX(F31*Pricing!$B$5,Pricing!$C$5))))</f>
        <v/>
      </c>
      <c r="L31" s="18" t="str">
        <f aca="false">IF(ISNUMBER(K31),K31*Pricing!$B$7,K31)</f>
        <v/>
      </c>
      <c r="N31" s="16" t="str">
        <f aca="false">IF(OR(F31="",G31=""),"",IF(F31&gt;Pricing!$B$11,"Proposal",IF(G31=Pricing!$A$4,"RS","AC")&amp;IF($B$4="Annual","-A","-M")&amp;IF(F31&lt;=IF(G31=Pricing!$A$4,INT(Pricing!$C$4/Pricing!$B$4),INT(Pricing!$C$5/Pricing!$B$5)),"-MIN","")))</f>
        <v/>
      </c>
      <c r="O31" s="16" t="str">
        <f aca="false">IF(OR(N31="",N31="Proposal"),"",IF(RIGHT(N31,3)="MIN",1,F31))</f>
        <v/>
      </c>
      <c r="P31" s="16" t="str">
        <f aca="false">IF(F31="","",IF(F31&gt;Pricing!$B$11,"Proposal",IF(F31&lt;=Pricing!$B$9,"SETUP-50",IF(F31&lt;=Pricing!$B$10,"SETUP-150","SETUP-300"))))</f>
        <v/>
      </c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7"/>
      <c r="H32" s="17" t="s">
        <v>38</v>
      </c>
      <c r="I32" s="18" t="str">
        <f aca="false">IF(F32="","",IF(F32&gt;Pricing!$B$11,"By proposal",IF(F32&lt;=Pricing!$B$9,Pricing!$C$9,IF(F32&lt;=Pricing!$B$10,Pricing!$C$10,Pricing!$C$11))))</f>
        <v/>
      </c>
      <c r="J32" s="18" t="str">
        <f aca="false">IF(F32="","",IF(H32="Yes",Pricing!$B$13,0))</f>
        <v/>
      </c>
      <c r="K32" s="18" t="str">
        <f aca="false">IF(OR(F32="",G32=""),"",IF(F32&gt;Pricing!$B$11,"By proposal",IF(G32=Pricing!$A$4,MAX(F32*Pricing!$B$4,Pricing!$C$4),MAX(F32*Pricing!$B$5,Pricing!$C$5))))</f>
        <v/>
      </c>
      <c r="L32" s="18" t="str">
        <f aca="false">IF(ISNUMBER(K32),K32*Pricing!$B$7,K32)</f>
        <v/>
      </c>
      <c r="N32" s="16" t="str">
        <f aca="false">IF(OR(F32="",G32=""),"",IF(F32&gt;Pricing!$B$11,"Proposal",IF(G32=Pricing!$A$4,"RS","AC")&amp;IF($B$4="Annual","-A","-M")&amp;IF(F32&lt;=IF(G32=Pricing!$A$4,INT(Pricing!$C$4/Pricing!$B$4),INT(Pricing!$C$5/Pricing!$B$5)),"-MIN","")))</f>
        <v/>
      </c>
      <c r="O32" s="16" t="str">
        <f aca="false">IF(OR(N32="",N32="Proposal"),"",IF(RIGHT(N32,3)="MIN",1,F32))</f>
        <v/>
      </c>
      <c r="P32" s="16" t="str">
        <f aca="false">IF(F32="","",IF(F32&gt;Pricing!$B$11,"Proposal",IF(F32&lt;=Pricing!$B$9,"SETUP-50",IF(F32&lt;=Pricing!$B$10,"SETUP-150","SETUP-300"))))</f>
        <v/>
      </c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7"/>
      <c r="H33" s="17" t="s">
        <v>38</v>
      </c>
      <c r="I33" s="18" t="str">
        <f aca="false">IF(F33="","",IF(F33&gt;Pricing!$B$11,"By proposal",IF(F33&lt;=Pricing!$B$9,Pricing!$C$9,IF(F33&lt;=Pricing!$B$10,Pricing!$C$10,Pricing!$C$11))))</f>
        <v/>
      </c>
      <c r="J33" s="18" t="str">
        <f aca="false">IF(F33="","",IF(H33="Yes",Pricing!$B$13,0))</f>
        <v/>
      </c>
      <c r="K33" s="18" t="str">
        <f aca="false">IF(OR(F33="",G33=""),"",IF(F33&gt;Pricing!$B$11,"By proposal",IF(G33=Pricing!$A$4,MAX(F33*Pricing!$B$4,Pricing!$C$4),MAX(F33*Pricing!$B$5,Pricing!$C$5))))</f>
        <v/>
      </c>
      <c r="L33" s="18" t="str">
        <f aca="false">IF(ISNUMBER(K33),K33*Pricing!$B$7,K33)</f>
        <v/>
      </c>
      <c r="N33" s="16" t="str">
        <f aca="false">IF(OR(F33="",G33=""),"",IF(F33&gt;Pricing!$B$11,"Proposal",IF(G33=Pricing!$A$4,"RS","AC")&amp;IF($B$4="Annual","-A","-M")&amp;IF(F33&lt;=IF(G33=Pricing!$A$4,INT(Pricing!$C$4/Pricing!$B$4),INT(Pricing!$C$5/Pricing!$B$5)),"-MIN","")))</f>
        <v/>
      </c>
      <c r="O33" s="16" t="str">
        <f aca="false">IF(OR(N33="",N33="Proposal"),"",IF(RIGHT(N33,3)="MIN",1,F33))</f>
        <v/>
      </c>
      <c r="P33" s="16" t="str">
        <f aca="false">IF(F33="","",IF(F33&gt;Pricing!$B$11,"Proposal",IF(F33&lt;=Pricing!$B$9,"SETUP-50",IF(F33&lt;=Pricing!$B$10,"SETUP-150","SETUP-300"))))</f>
        <v/>
      </c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7"/>
      <c r="H34" s="17" t="s">
        <v>38</v>
      </c>
      <c r="I34" s="18" t="str">
        <f aca="false">IF(F34="","",IF(F34&gt;Pricing!$B$11,"By proposal",IF(F34&lt;=Pricing!$B$9,Pricing!$C$9,IF(F34&lt;=Pricing!$B$10,Pricing!$C$10,Pricing!$C$11))))</f>
        <v/>
      </c>
      <c r="J34" s="18" t="str">
        <f aca="false">IF(F34="","",IF(H34="Yes",Pricing!$B$13,0))</f>
        <v/>
      </c>
      <c r="K34" s="18" t="str">
        <f aca="false">IF(OR(F34="",G34=""),"",IF(F34&gt;Pricing!$B$11,"By proposal",IF(G34=Pricing!$A$4,MAX(F34*Pricing!$B$4,Pricing!$C$4),MAX(F34*Pricing!$B$5,Pricing!$C$5))))</f>
        <v/>
      </c>
      <c r="L34" s="18" t="str">
        <f aca="false">IF(ISNUMBER(K34),K34*Pricing!$B$7,K34)</f>
        <v/>
      </c>
      <c r="N34" s="16" t="str">
        <f aca="false">IF(OR(F34="",G34=""),"",IF(F34&gt;Pricing!$B$11,"Proposal",IF(G34=Pricing!$A$4,"RS","AC")&amp;IF($B$4="Annual","-A","-M")&amp;IF(F34&lt;=IF(G34=Pricing!$A$4,INT(Pricing!$C$4/Pricing!$B$4),INT(Pricing!$C$5/Pricing!$B$5)),"-MIN","")))</f>
        <v/>
      </c>
      <c r="O34" s="16" t="str">
        <f aca="false">IF(OR(N34="",N34="Proposal"),"",IF(RIGHT(N34,3)="MIN",1,F34))</f>
        <v/>
      </c>
      <c r="P34" s="16" t="str">
        <f aca="false">IF(F34="","",IF(F34&gt;Pricing!$B$11,"Proposal",IF(F34&lt;=Pricing!$B$9,"SETUP-50",IF(F34&lt;=Pricing!$B$10,"SETUP-150","SETUP-300"))))</f>
        <v/>
      </c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7"/>
      <c r="H35" s="17" t="s">
        <v>38</v>
      </c>
      <c r="I35" s="18" t="str">
        <f aca="false">IF(F35="","",IF(F35&gt;Pricing!$B$11,"By proposal",IF(F35&lt;=Pricing!$B$9,Pricing!$C$9,IF(F35&lt;=Pricing!$B$10,Pricing!$C$10,Pricing!$C$11))))</f>
        <v/>
      </c>
      <c r="J35" s="18" t="str">
        <f aca="false">IF(F35="","",IF(H35="Yes",Pricing!$B$13,0))</f>
        <v/>
      </c>
      <c r="K35" s="18" t="str">
        <f aca="false">IF(OR(F35="",G35=""),"",IF(F35&gt;Pricing!$B$11,"By proposal",IF(G35=Pricing!$A$4,MAX(F35*Pricing!$B$4,Pricing!$C$4),MAX(F35*Pricing!$B$5,Pricing!$C$5))))</f>
        <v/>
      </c>
      <c r="L35" s="18" t="str">
        <f aca="false">IF(ISNUMBER(K35),K35*Pricing!$B$7,K35)</f>
        <v/>
      </c>
      <c r="N35" s="16" t="str">
        <f aca="false">IF(OR(F35="",G35=""),"",IF(F35&gt;Pricing!$B$11,"Proposal",IF(G35=Pricing!$A$4,"RS","AC")&amp;IF($B$4="Annual","-A","-M")&amp;IF(F35&lt;=IF(G35=Pricing!$A$4,INT(Pricing!$C$4/Pricing!$B$4),INT(Pricing!$C$5/Pricing!$B$5)),"-MIN","")))</f>
        <v/>
      </c>
      <c r="O35" s="16" t="str">
        <f aca="false">IF(OR(N35="",N35="Proposal"),"",IF(RIGHT(N35,3)="MIN",1,F35))</f>
        <v/>
      </c>
      <c r="P35" s="16" t="str">
        <f aca="false">IF(F35="","",IF(F35&gt;Pricing!$B$11,"Proposal",IF(F35&lt;=Pricing!$B$9,"SETUP-50",IF(F35&lt;=Pricing!$B$10,"SETUP-150","SETUP-300"))))</f>
        <v/>
      </c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7"/>
      <c r="H36" s="17" t="s">
        <v>38</v>
      </c>
      <c r="I36" s="18" t="str">
        <f aca="false">IF(F36="","",IF(F36&gt;Pricing!$B$11,"By proposal",IF(F36&lt;=Pricing!$B$9,Pricing!$C$9,IF(F36&lt;=Pricing!$B$10,Pricing!$C$10,Pricing!$C$11))))</f>
        <v/>
      </c>
      <c r="J36" s="18" t="str">
        <f aca="false">IF(F36="","",IF(H36="Yes",Pricing!$B$13,0))</f>
        <v/>
      </c>
      <c r="K36" s="18" t="str">
        <f aca="false">IF(OR(F36="",G36=""),"",IF(F36&gt;Pricing!$B$11,"By proposal",IF(G36=Pricing!$A$4,MAX(F36*Pricing!$B$4,Pricing!$C$4),MAX(F36*Pricing!$B$5,Pricing!$C$5))))</f>
        <v/>
      </c>
      <c r="L36" s="18" t="str">
        <f aca="false">IF(ISNUMBER(K36),K36*Pricing!$B$7,K36)</f>
        <v/>
      </c>
      <c r="N36" s="16" t="str">
        <f aca="false">IF(OR(F36="",G36=""),"",IF(F36&gt;Pricing!$B$11,"Proposal",IF(G36=Pricing!$A$4,"RS","AC")&amp;IF($B$4="Annual","-A","-M")&amp;IF(F36&lt;=IF(G36=Pricing!$A$4,INT(Pricing!$C$4/Pricing!$B$4),INT(Pricing!$C$5/Pricing!$B$5)),"-MIN","")))</f>
        <v/>
      </c>
      <c r="O36" s="16" t="str">
        <f aca="false">IF(OR(N36="",N36="Proposal"),"",IF(RIGHT(N36,3)="MIN",1,F36))</f>
        <v/>
      </c>
      <c r="P36" s="16" t="str">
        <f aca="false">IF(F36="","",IF(F36&gt;Pricing!$B$11,"Proposal",IF(F36&lt;=Pricing!$B$9,"SETUP-50",IF(F36&lt;=Pricing!$B$10,"SETUP-150","SETUP-300"))))</f>
        <v/>
      </c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7"/>
      <c r="H37" s="17" t="s">
        <v>38</v>
      </c>
      <c r="I37" s="18" t="str">
        <f aca="false">IF(F37="","",IF(F37&gt;Pricing!$B$11,"By proposal",IF(F37&lt;=Pricing!$B$9,Pricing!$C$9,IF(F37&lt;=Pricing!$B$10,Pricing!$C$10,Pricing!$C$11))))</f>
        <v/>
      </c>
      <c r="J37" s="18" t="str">
        <f aca="false">IF(F37="","",IF(H37="Yes",Pricing!$B$13,0))</f>
        <v/>
      </c>
      <c r="K37" s="18" t="str">
        <f aca="false">IF(OR(F37="",G37=""),"",IF(F37&gt;Pricing!$B$11,"By proposal",IF(G37=Pricing!$A$4,MAX(F37*Pricing!$B$4,Pricing!$C$4),MAX(F37*Pricing!$B$5,Pricing!$C$5))))</f>
        <v/>
      </c>
      <c r="L37" s="18" t="str">
        <f aca="false">IF(ISNUMBER(K37),K37*Pricing!$B$7,K37)</f>
        <v/>
      </c>
      <c r="N37" s="16" t="str">
        <f aca="false">IF(OR(F37="",G37=""),"",IF(F37&gt;Pricing!$B$11,"Proposal",IF(G37=Pricing!$A$4,"RS","AC")&amp;IF($B$4="Annual","-A","-M")&amp;IF(F37&lt;=IF(G37=Pricing!$A$4,INT(Pricing!$C$4/Pricing!$B$4),INT(Pricing!$C$5/Pricing!$B$5)),"-MIN","")))</f>
        <v/>
      </c>
      <c r="O37" s="16" t="str">
        <f aca="false">IF(OR(N37="",N37="Proposal"),"",IF(RIGHT(N37,3)="MIN",1,F37))</f>
        <v/>
      </c>
      <c r="P37" s="16" t="str">
        <f aca="false">IF(F37="","",IF(F37&gt;Pricing!$B$11,"Proposal",IF(F37&lt;=Pricing!$B$9,"SETUP-50",IF(F37&lt;=Pricing!$B$10,"SETUP-150","SETUP-300"))))</f>
        <v/>
      </c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7"/>
      <c r="H38" s="17" t="s">
        <v>38</v>
      </c>
      <c r="I38" s="18" t="str">
        <f aca="false">IF(F38="","",IF(F38&gt;Pricing!$B$11,"By proposal",IF(F38&lt;=Pricing!$B$9,Pricing!$C$9,IF(F38&lt;=Pricing!$B$10,Pricing!$C$10,Pricing!$C$11))))</f>
        <v/>
      </c>
      <c r="J38" s="18" t="str">
        <f aca="false">IF(F38="","",IF(H38="Yes",Pricing!$B$13,0))</f>
        <v/>
      </c>
      <c r="K38" s="18" t="str">
        <f aca="false">IF(OR(F38="",G38=""),"",IF(F38&gt;Pricing!$B$11,"By proposal",IF(G38=Pricing!$A$4,MAX(F38*Pricing!$B$4,Pricing!$C$4),MAX(F38*Pricing!$B$5,Pricing!$C$5))))</f>
        <v/>
      </c>
      <c r="L38" s="18" t="str">
        <f aca="false">IF(ISNUMBER(K38),K38*Pricing!$B$7,K38)</f>
        <v/>
      </c>
      <c r="N38" s="16" t="str">
        <f aca="false">IF(OR(F38="",G38=""),"",IF(F38&gt;Pricing!$B$11,"Proposal",IF(G38=Pricing!$A$4,"RS","AC")&amp;IF($B$4="Annual","-A","-M")&amp;IF(F38&lt;=IF(G38=Pricing!$A$4,INT(Pricing!$C$4/Pricing!$B$4),INT(Pricing!$C$5/Pricing!$B$5)),"-MIN","")))</f>
        <v/>
      </c>
      <c r="O38" s="16" t="str">
        <f aca="false">IF(OR(N38="",N38="Proposal"),"",IF(RIGHT(N38,3)="MIN",1,F38))</f>
        <v/>
      </c>
      <c r="P38" s="16" t="str">
        <f aca="false">IF(F38="","",IF(F38&gt;Pricing!$B$11,"Proposal",IF(F38&lt;=Pricing!$B$9,"SETUP-50",IF(F38&lt;=Pricing!$B$10,"SETUP-150","SETUP-300"))))</f>
        <v/>
      </c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7"/>
      <c r="H39" s="17" t="s">
        <v>38</v>
      </c>
      <c r="I39" s="18" t="str">
        <f aca="false">IF(F39="","",IF(F39&gt;Pricing!$B$11,"By proposal",IF(F39&lt;=Pricing!$B$9,Pricing!$C$9,IF(F39&lt;=Pricing!$B$10,Pricing!$C$10,Pricing!$C$11))))</f>
        <v/>
      </c>
      <c r="J39" s="18" t="str">
        <f aca="false">IF(F39="","",IF(H39="Yes",Pricing!$B$13,0))</f>
        <v/>
      </c>
      <c r="K39" s="18" t="str">
        <f aca="false">IF(OR(F39="",G39=""),"",IF(F39&gt;Pricing!$B$11,"By proposal",IF(G39=Pricing!$A$4,MAX(F39*Pricing!$B$4,Pricing!$C$4),MAX(F39*Pricing!$B$5,Pricing!$C$5))))</f>
        <v/>
      </c>
      <c r="L39" s="18" t="str">
        <f aca="false">IF(ISNUMBER(K39),K39*Pricing!$B$7,K39)</f>
        <v/>
      </c>
      <c r="N39" s="16" t="str">
        <f aca="false">IF(OR(F39="",G39=""),"",IF(F39&gt;Pricing!$B$11,"Proposal",IF(G39=Pricing!$A$4,"RS","AC")&amp;IF($B$4="Annual","-A","-M")&amp;IF(F39&lt;=IF(G39=Pricing!$A$4,INT(Pricing!$C$4/Pricing!$B$4),INT(Pricing!$C$5/Pricing!$B$5)),"-MIN","")))</f>
        <v/>
      </c>
      <c r="O39" s="16" t="str">
        <f aca="false">IF(OR(N39="",N39="Proposal"),"",IF(RIGHT(N39,3)="MIN",1,F39))</f>
        <v/>
      </c>
      <c r="P39" s="16" t="str">
        <f aca="false">IF(F39="","",IF(F39&gt;Pricing!$B$11,"Proposal",IF(F39&lt;=Pricing!$B$9,"SETUP-50",IF(F39&lt;=Pricing!$B$10,"SETUP-150","SETUP-300"))))</f>
        <v/>
      </c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7"/>
      <c r="H40" s="17" t="s">
        <v>38</v>
      </c>
      <c r="I40" s="18" t="str">
        <f aca="false">IF(F40="","",IF(F40&gt;Pricing!$B$11,"By proposal",IF(F40&lt;=Pricing!$B$9,Pricing!$C$9,IF(F40&lt;=Pricing!$B$10,Pricing!$C$10,Pricing!$C$11))))</f>
        <v/>
      </c>
      <c r="J40" s="18" t="str">
        <f aca="false">IF(F40="","",IF(H40="Yes",Pricing!$B$13,0))</f>
        <v/>
      </c>
      <c r="K40" s="18" t="str">
        <f aca="false">IF(OR(F40="",G40=""),"",IF(F40&gt;Pricing!$B$11,"By proposal",IF(G40=Pricing!$A$4,MAX(F40*Pricing!$B$4,Pricing!$C$4),MAX(F40*Pricing!$B$5,Pricing!$C$5))))</f>
        <v/>
      </c>
      <c r="L40" s="18" t="str">
        <f aca="false">IF(ISNUMBER(K40),K40*Pricing!$B$7,K40)</f>
        <v/>
      </c>
      <c r="N40" s="16" t="str">
        <f aca="false">IF(OR(F40="",G40=""),"",IF(F40&gt;Pricing!$B$11,"Proposal",IF(G40=Pricing!$A$4,"RS","AC")&amp;IF($B$4="Annual","-A","-M")&amp;IF(F40&lt;=IF(G40=Pricing!$A$4,INT(Pricing!$C$4/Pricing!$B$4),INT(Pricing!$C$5/Pricing!$B$5)),"-MIN","")))</f>
        <v/>
      </c>
      <c r="O40" s="16" t="str">
        <f aca="false">IF(OR(N40="",N40="Proposal"),"",IF(RIGHT(N40,3)="MIN",1,F40))</f>
        <v/>
      </c>
      <c r="P40" s="16" t="str">
        <f aca="false">IF(F40="","",IF(F40&gt;Pricing!$B$11,"Proposal",IF(F40&lt;=Pricing!$B$9,"SETUP-50",IF(F40&lt;=Pricing!$B$10,"SETUP-150","SETUP-300"))))</f>
        <v/>
      </c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7"/>
      <c r="H41" s="17" t="s">
        <v>38</v>
      </c>
      <c r="I41" s="18" t="str">
        <f aca="false">IF(F41="","",IF(F41&gt;Pricing!$B$11,"By proposal",IF(F41&lt;=Pricing!$B$9,Pricing!$C$9,IF(F41&lt;=Pricing!$B$10,Pricing!$C$10,Pricing!$C$11))))</f>
        <v/>
      </c>
      <c r="J41" s="18" t="str">
        <f aca="false">IF(F41="","",IF(H41="Yes",Pricing!$B$13,0))</f>
        <v/>
      </c>
      <c r="K41" s="18" t="str">
        <f aca="false">IF(OR(F41="",G41=""),"",IF(F41&gt;Pricing!$B$11,"By proposal",IF(G41=Pricing!$A$4,MAX(F41*Pricing!$B$4,Pricing!$C$4),MAX(F41*Pricing!$B$5,Pricing!$C$5))))</f>
        <v/>
      </c>
      <c r="L41" s="18" t="str">
        <f aca="false">IF(ISNUMBER(K41),K41*Pricing!$B$7,K41)</f>
        <v/>
      </c>
      <c r="N41" s="16" t="str">
        <f aca="false">IF(OR(F41="",G41=""),"",IF(F41&gt;Pricing!$B$11,"Proposal",IF(G41=Pricing!$A$4,"RS","AC")&amp;IF($B$4="Annual","-A","-M")&amp;IF(F41&lt;=IF(G41=Pricing!$A$4,INT(Pricing!$C$4/Pricing!$B$4),INT(Pricing!$C$5/Pricing!$B$5)),"-MIN","")))</f>
        <v/>
      </c>
      <c r="O41" s="16" t="str">
        <f aca="false">IF(OR(N41="",N41="Proposal"),"",IF(RIGHT(N41,3)="MIN",1,F41))</f>
        <v/>
      </c>
      <c r="P41" s="16" t="str">
        <f aca="false">IF(F41="","",IF(F41&gt;Pricing!$B$11,"Proposal",IF(F41&lt;=Pricing!$B$9,"SETUP-50",IF(F41&lt;=Pricing!$B$10,"SETUP-150","SETUP-300"))))</f>
        <v/>
      </c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7"/>
      <c r="H42" s="17" t="s">
        <v>38</v>
      </c>
      <c r="I42" s="18" t="str">
        <f aca="false">IF(F42="","",IF(F42&gt;Pricing!$B$11,"By proposal",IF(F42&lt;=Pricing!$B$9,Pricing!$C$9,IF(F42&lt;=Pricing!$B$10,Pricing!$C$10,Pricing!$C$11))))</f>
        <v/>
      </c>
      <c r="J42" s="18" t="str">
        <f aca="false">IF(F42="","",IF(H42="Yes",Pricing!$B$13,0))</f>
        <v/>
      </c>
      <c r="K42" s="18" t="str">
        <f aca="false">IF(OR(F42="",G42=""),"",IF(F42&gt;Pricing!$B$11,"By proposal",IF(G42=Pricing!$A$4,MAX(F42*Pricing!$B$4,Pricing!$C$4),MAX(F42*Pricing!$B$5,Pricing!$C$5))))</f>
        <v/>
      </c>
      <c r="L42" s="18" t="str">
        <f aca="false">IF(ISNUMBER(K42),K42*Pricing!$B$7,K42)</f>
        <v/>
      </c>
      <c r="N42" s="16" t="str">
        <f aca="false">IF(OR(F42="",G42=""),"",IF(F42&gt;Pricing!$B$11,"Proposal",IF(G42=Pricing!$A$4,"RS","AC")&amp;IF($B$4="Annual","-A","-M")&amp;IF(F42&lt;=IF(G42=Pricing!$A$4,INT(Pricing!$C$4/Pricing!$B$4),INT(Pricing!$C$5/Pricing!$B$5)),"-MIN","")))</f>
        <v/>
      </c>
      <c r="O42" s="16" t="str">
        <f aca="false">IF(OR(N42="",N42="Proposal"),"",IF(RIGHT(N42,3)="MIN",1,F42))</f>
        <v/>
      </c>
      <c r="P42" s="16" t="str">
        <f aca="false">IF(F42="","",IF(F42&gt;Pricing!$B$11,"Proposal",IF(F42&lt;=Pricing!$B$9,"SETUP-50",IF(F42&lt;=Pricing!$B$10,"SETUP-150","SETUP-300"))))</f>
        <v/>
      </c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7"/>
      <c r="H43" s="17" t="s">
        <v>38</v>
      </c>
      <c r="I43" s="18" t="str">
        <f aca="false">IF(F43="","",IF(F43&gt;Pricing!$B$11,"By proposal",IF(F43&lt;=Pricing!$B$9,Pricing!$C$9,IF(F43&lt;=Pricing!$B$10,Pricing!$C$10,Pricing!$C$11))))</f>
        <v/>
      </c>
      <c r="J43" s="18" t="str">
        <f aca="false">IF(F43="","",IF(H43="Yes",Pricing!$B$13,0))</f>
        <v/>
      </c>
      <c r="K43" s="18" t="str">
        <f aca="false">IF(OR(F43="",G43=""),"",IF(F43&gt;Pricing!$B$11,"By proposal",IF(G43=Pricing!$A$4,MAX(F43*Pricing!$B$4,Pricing!$C$4),MAX(F43*Pricing!$B$5,Pricing!$C$5))))</f>
        <v/>
      </c>
      <c r="L43" s="18" t="str">
        <f aca="false">IF(ISNUMBER(K43),K43*Pricing!$B$7,K43)</f>
        <v/>
      </c>
      <c r="N43" s="16" t="str">
        <f aca="false">IF(OR(F43="",G43=""),"",IF(F43&gt;Pricing!$B$11,"Proposal",IF(G43=Pricing!$A$4,"RS","AC")&amp;IF($B$4="Annual","-A","-M")&amp;IF(F43&lt;=IF(G43=Pricing!$A$4,INT(Pricing!$C$4/Pricing!$B$4),INT(Pricing!$C$5/Pricing!$B$5)),"-MIN","")))</f>
        <v/>
      </c>
      <c r="O43" s="16" t="str">
        <f aca="false">IF(OR(N43="",N43="Proposal"),"",IF(RIGHT(N43,3)="MIN",1,F43))</f>
        <v/>
      </c>
      <c r="P43" s="16" t="str">
        <f aca="false">IF(F43="","",IF(F43&gt;Pricing!$B$11,"Proposal",IF(F43&lt;=Pricing!$B$9,"SETUP-50",IF(F43&lt;=Pricing!$B$10,"SETUP-150","SETUP-300"))))</f>
        <v/>
      </c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7"/>
      <c r="H44" s="17" t="s">
        <v>38</v>
      </c>
      <c r="I44" s="18" t="str">
        <f aca="false">IF(F44="","",IF(F44&gt;Pricing!$B$11,"By proposal",IF(F44&lt;=Pricing!$B$9,Pricing!$C$9,IF(F44&lt;=Pricing!$B$10,Pricing!$C$10,Pricing!$C$11))))</f>
        <v/>
      </c>
      <c r="J44" s="18" t="str">
        <f aca="false">IF(F44="","",IF(H44="Yes",Pricing!$B$13,0))</f>
        <v/>
      </c>
      <c r="K44" s="18" t="str">
        <f aca="false">IF(OR(F44="",G44=""),"",IF(F44&gt;Pricing!$B$11,"By proposal",IF(G44=Pricing!$A$4,MAX(F44*Pricing!$B$4,Pricing!$C$4),MAX(F44*Pricing!$B$5,Pricing!$C$5))))</f>
        <v/>
      </c>
      <c r="L44" s="18" t="str">
        <f aca="false">IF(ISNUMBER(K44),K44*Pricing!$B$7,K44)</f>
        <v/>
      </c>
      <c r="N44" s="16" t="str">
        <f aca="false">IF(OR(F44="",G44=""),"",IF(F44&gt;Pricing!$B$11,"Proposal",IF(G44=Pricing!$A$4,"RS","AC")&amp;IF($B$4="Annual","-A","-M")&amp;IF(F44&lt;=IF(G44=Pricing!$A$4,INT(Pricing!$C$4/Pricing!$B$4),INT(Pricing!$C$5/Pricing!$B$5)),"-MIN","")))</f>
        <v/>
      </c>
      <c r="O44" s="16" t="str">
        <f aca="false">IF(OR(N44="",N44="Proposal"),"",IF(RIGHT(N44,3)="MIN",1,F44))</f>
        <v/>
      </c>
      <c r="P44" s="16" t="str">
        <f aca="false">IF(F44="","",IF(F44&gt;Pricing!$B$11,"Proposal",IF(F44&lt;=Pricing!$B$9,"SETUP-50",IF(F44&lt;=Pricing!$B$10,"SETUP-150","SETUP-300"))))</f>
        <v/>
      </c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7"/>
      <c r="H45" s="17" t="s">
        <v>38</v>
      </c>
      <c r="I45" s="18" t="str">
        <f aca="false">IF(F45="","",IF(F45&gt;Pricing!$B$11,"By proposal",IF(F45&lt;=Pricing!$B$9,Pricing!$C$9,IF(F45&lt;=Pricing!$B$10,Pricing!$C$10,Pricing!$C$11))))</f>
        <v/>
      </c>
      <c r="J45" s="18" t="str">
        <f aca="false">IF(F45="","",IF(H45="Yes",Pricing!$B$13,0))</f>
        <v/>
      </c>
      <c r="K45" s="18" t="str">
        <f aca="false">IF(OR(F45="",G45=""),"",IF(F45&gt;Pricing!$B$11,"By proposal",IF(G45=Pricing!$A$4,MAX(F45*Pricing!$B$4,Pricing!$C$4),MAX(F45*Pricing!$B$5,Pricing!$C$5))))</f>
        <v/>
      </c>
      <c r="L45" s="18" t="str">
        <f aca="false">IF(ISNUMBER(K45),K45*Pricing!$B$7,K45)</f>
        <v/>
      </c>
      <c r="N45" s="16" t="str">
        <f aca="false">IF(OR(F45="",G45=""),"",IF(F45&gt;Pricing!$B$11,"Proposal",IF(G45=Pricing!$A$4,"RS","AC")&amp;IF($B$4="Annual","-A","-M")&amp;IF(F45&lt;=IF(G45=Pricing!$A$4,INT(Pricing!$C$4/Pricing!$B$4),INT(Pricing!$C$5/Pricing!$B$5)),"-MIN","")))</f>
        <v/>
      </c>
      <c r="O45" s="16" t="str">
        <f aca="false">IF(OR(N45="",N45="Proposal"),"",IF(RIGHT(N45,3)="MIN",1,F45))</f>
        <v/>
      </c>
      <c r="P45" s="16" t="str">
        <f aca="false">IF(F45="","",IF(F45&gt;Pricing!$B$11,"Proposal",IF(F45&lt;=Pricing!$B$9,"SETUP-50",IF(F45&lt;=Pricing!$B$10,"SETUP-150","SETUP-300"))))</f>
        <v/>
      </c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7"/>
      <c r="H46" s="17" t="s">
        <v>38</v>
      </c>
      <c r="I46" s="18" t="str">
        <f aca="false">IF(F46="","",IF(F46&gt;Pricing!$B$11,"By proposal",IF(F46&lt;=Pricing!$B$9,Pricing!$C$9,IF(F46&lt;=Pricing!$B$10,Pricing!$C$10,Pricing!$C$11))))</f>
        <v/>
      </c>
      <c r="J46" s="18" t="str">
        <f aca="false">IF(F46="","",IF(H46="Yes",Pricing!$B$13,0))</f>
        <v/>
      </c>
      <c r="K46" s="18" t="str">
        <f aca="false">IF(OR(F46="",G46=""),"",IF(F46&gt;Pricing!$B$11,"By proposal",IF(G46=Pricing!$A$4,MAX(F46*Pricing!$B$4,Pricing!$C$4),MAX(F46*Pricing!$B$5,Pricing!$C$5))))</f>
        <v/>
      </c>
      <c r="L46" s="18" t="str">
        <f aca="false">IF(ISNUMBER(K46),K46*Pricing!$B$7,K46)</f>
        <v/>
      </c>
      <c r="N46" s="16" t="str">
        <f aca="false">IF(OR(F46="",G46=""),"",IF(F46&gt;Pricing!$B$11,"Proposal",IF(G46=Pricing!$A$4,"RS","AC")&amp;IF($B$4="Annual","-A","-M")&amp;IF(F46&lt;=IF(G46=Pricing!$A$4,INT(Pricing!$C$4/Pricing!$B$4),INT(Pricing!$C$5/Pricing!$B$5)),"-MIN","")))</f>
        <v/>
      </c>
      <c r="O46" s="16" t="str">
        <f aca="false">IF(OR(N46="",N46="Proposal"),"",IF(RIGHT(N46,3)="MIN",1,F46))</f>
        <v/>
      </c>
      <c r="P46" s="16" t="str">
        <f aca="false">IF(F46="","",IF(F46&gt;Pricing!$B$11,"Proposal",IF(F46&lt;=Pricing!$B$9,"SETUP-50",IF(F46&lt;=Pricing!$B$10,"SETUP-150","SETUP-300"))))</f>
        <v/>
      </c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7"/>
      <c r="H47" s="17" t="s">
        <v>38</v>
      </c>
      <c r="I47" s="18" t="str">
        <f aca="false">IF(F47="","",IF(F47&gt;Pricing!$B$11,"By proposal",IF(F47&lt;=Pricing!$B$9,Pricing!$C$9,IF(F47&lt;=Pricing!$B$10,Pricing!$C$10,Pricing!$C$11))))</f>
        <v/>
      </c>
      <c r="J47" s="18" t="str">
        <f aca="false">IF(F47="","",IF(H47="Yes",Pricing!$B$13,0))</f>
        <v/>
      </c>
      <c r="K47" s="18" t="str">
        <f aca="false">IF(OR(F47="",G47=""),"",IF(F47&gt;Pricing!$B$11,"By proposal",IF(G47=Pricing!$A$4,MAX(F47*Pricing!$B$4,Pricing!$C$4),MAX(F47*Pricing!$B$5,Pricing!$C$5))))</f>
        <v/>
      </c>
      <c r="L47" s="18" t="str">
        <f aca="false">IF(ISNUMBER(K47),K47*Pricing!$B$7,K47)</f>
        <v/>
      </c>
      <c r="N47" s="16" t="str">
        <f aca="false">IF(OR(F47="",G47=""),"",IF(F47&gt;Pricing!$B$11,"Proposal",IF(G47=Pricing!$A$4,"RS","AC")&amp;IF($B$4="Annual","-A","-M")&amp;IF(F47&lt;=IF(G47=Pricing!$A$4,INT(Pricing!$C$4/Pricing!$B$4),INT(Pricing!$C$5/Pricing!$B$5)),"-MIN","")))</f>
        <v/>
      </c>
      <c r="O47" s="16" t="str">
        <f aca="false">IF(OR(N47="",N47="Proposal"),"",IF(RIGHT(N47,3)="MIN",1,F47))</f>
        <v/>
      </c>
      <c r="P47" s="16" t="str">
        <f aca="false">IF(F47="","",IF(F47&gt;Pricing!$B$11,"Proposal",IF(F47&lt;=Pricing!$B$9,"SETUP-50",IF(F47&lt;=Pricing!$B$10,"SETUP-150","SETUP-300"))))</f>
        <v/>
      </c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7"/>
      <c r="G48" s="17"/>
      <c r="H48" s="17" t="s">
        <v>38</v>
      </c>
      <c r="I48" s="18" t="str">
        <f aca="false">IF(F48="","",IF(F48&gt;Pricing!$B$11,"By proposal",IF(F48&lt;=Pricing!$B$9,Pricing!$C$9,IF(F48&lt;=Pricing!$B$10,Pricing!$C$10,Pricing!$C$11))))</f>
        <v/>
      </c>
      <c r="J48" s="18" t="str">
        <f aca="false">IF(F48="","",IF(H48="Yes",Pricing!$B$13,0))</f>
        <v/>
      </c>
      <c r="K48" s="18" t="str">
        <f aca="false">IF(OR(F48="",G48=""),"",IF(F48&gt;Pricing!$B$11,"By proposal",IF(G48=Pricing!$A$4,MAX(F48*Pricing!$B$4,Pricing!$C$4),MAX(F48*Pricing!$B$5,Pricing!$C$5))))</f>
        <v/>
      </c>
      <c r="L48" s="18" t="str">
        <f aca="false">IF(ISNUMBER(K48),K48*Pricing!$B$7,K48)</f>
        <v/>
      </c>
      <c r="N48" s="16" t="str">
        <f aca="false">IF(OR(F48="",G48=""),"",IF(F48&gt;Pricing!$B$11,"Proposal",IF(G48=Pricing!$A$4,"RS","AC")&amp;IF($B$4="Annual","-A","-M")&amp;IF(F48&lt;=IF(G48=Pricing!$A$4,INT(Pricing!$C$4/Pricing!$B$4),INT(Pricing!$C$5/Pricing!$B$5)),"-MIN","")))</f>
        <v/>
      </c>
      <c r="O48" s="16" t="str">
        <f aca="false">IF(OR(N48="",N48="Proposal"),"",IF(RIGHT(N48,3)="MIN",1,F48))</f>
        <v/>
      </c>
      <c r="P48" s="16" t="str">
        <f aca="false">IF(F48="","",IF(F48&gt;Pricing!$B$11,"Proposal",IF(F48&lt;=Pricing!$B$9,"SETUP-50",IF(F48&lt;=Pricing!$B$10,"SETUP-150","SETUP-300"))))</f>
        <v/>
      </c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7"/>
      <c r="G49" s="17"/>
      <c r="H49" s="17" t="s">
        <v>38</v>
      </c>
      <c r="I49" s="18" t="str">
        <f aca="false">IF(F49="","",IF(F49&gt;Pricing!$B$11,"By proposal",IF(F49&lt;=Pricing!$B$9,Pricing!$C$9,IF(F49&lt;=Pricing!$B$10,Pricing!$C$10,Pricing!$C$11))))</f>
        <v/>
      </c>
      <c r="J49" s="18" t="str">
        <f aca="false">IF(F49="","",IF(H49="Yes",Pricing!$B$13,0))</f>
        <v/>
      </c>
      <c r="K49" s="18" t="str">
        <f aca="false">IF(OR(F49="",G49=""),"",IF(F49&gt;Pricing!$B$11,"By proposal",IF(G49=Pricing!$A$4,MAX(F49*Pricing!$B$4,Pricing!$C$4),MAX(F49*Pricing!$B$5,Pricing!$C$5))))</f>
        <v/>
      </c>
      <c r="L49" s="18" t="str">
        <f aca="false">IF(ISNUMBER(K49),K49*Pricing!$B$7,K49)</f>
        <v/>
      </c>
      <c r="N49" s="16" t="str">
        <f aca="false">IF(OR(F49="",G49=""),"",IF(F49&gt;Pricing!$B$11,"Proposal",IF(G49=Pricing!$A$4,"RS","AC")&amp;IF($B$4="Annual","-A","-M")&amp;IF(F49&lt;=IF(G49=Pricing!$A$4,INT(Pricing!$C$4/Pricing!$B$4),INT(Pricing!$C$5/Pricing!$B$5)),"-MIN","")))</f>
        <v/>
      </c>
      <c r="O49" s="16" t="str">
        <f aca="false">IF(OR(N49="",N49="Proposal"),"",IF(RIGHT(N49,3)="MIN",1,F49))</f>
        <v/>
      </c>
      <c r="P49" s="16" t="str">
        <f aca="false">IF(F49="","",IF(F49&gt;Pricing!$B$11,"Proposal",IF(F49&lt;=Pricing!$B$9,"SETUP-50",IF(F49&lt;=Pricing!$B$10,"SETUP-150","SETUP-300"))))</f>
        <v/>
      </c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7"/>
      <c r="G50" s="17"/>
      <c r="H50" s="17" t="s">
        <v>38</v>
      </c>
      <c r="I50" s="18" t="str">
        <f aca="false">IF(F50="","",IF(F50&gt;Pricing!$B$11,"By proposal",IF(F50&lt;=Pricing!$B$9,Pricing!$C$9,IF(F50&lt;=Pricing!$B$10,Pricing!$C$10,Pricing!$C$11))))</f>
        <v/>
      </c>
      <c r="J50" s="18" t="str">
        <f aca="false">IF(F50="","",IF(H50="Yes",Pricing!$B$13,0))</f>
        <v/>
      </c>
      <c r="K50" s="18" t="str">
        <f aca="false">IF(OR(F50="",G50=""),"",IF(F50&gt;Pricing!$B$11,"By proposal",IF(G50=Pricing!$A$4,MAX(F50*Pricing!$B$4,Pricing!$C$4),MAX(F50*Pricing!$B$5,Pricing!$C$5))))</f>
        <v/>
      </c>
      <c r="L50" s="18" t="str">
        <f aca="false">IF(ISNUMBER(K50),K50*Pricing!$B$7,K50)</f>
        <v/>
      </c>
      <c r="N50" s="16" t="str">
        <f aca="false">IF(OR(F50="",G50=""),"",IF(F50&gt;Pricing!$B$11,"Proposal",IF(G50=Pricing!$A$4,"RS","AC")&amp;IF($B$4="Annual","-A","-M")&amp;IF(F50&lt;=IF(G50=Pricing!$A$4,INT(Pricing!$C$4/Pricing!$B$4),INT(Pricing!$C$5/Pricing!$B$5)),"-MIN","")))</f>
        <v/>
      </c>
      <c r="O50" s="16" t="str">
        <f aca="false">IF(OR(N50="",N50="Proposal"),"",IF(RIGHT(N50,3)="MIN",1,F50))</f>
        <v/>
      </c>
      <c r="P50" s="16" t="str">
        <f aca="false">IF(F50="","",IF(F50&gt;Pricing!$B$11,"Proposal",IF(F50&lt;=Pricing!$B$9,"SETUP-50",IF(F50&lt;=Pricing!$B$10,"SETUP-150","SETUP-300"))))</f>
        <v/>
      </c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7"/>
      <c r="G51" s="17"/>
      <c r="H51" s="17" t="s">
        <v>38</v>
      </c>
      <c r="I51" s="18" t="str">
        <f aca="false">IF(F51="","",IF(F51&gt;Pricing!$B$11,"By proposal",IF(F51&lt;=Pricing!$B$9,Pricing!$C$9,IF(F51&lt;=Pricing!$B$10,Pricing!$C$10,Pricing!$C$11))))</f>
        <v/>
      </c>
      <c r="J51" s="18" t="str">
        <f aca="false">IF(F51="","",IF(H51="Yes",Pricing!$B$13,0))</f>
        <v/>
      </c>
      <c r="K51" s="18" t="str">
        <f aca="false">IF(OR(F51="",G51=""),"",IF(F51&gt;Pricing!$B$11,"By proposal",IF(G51=Pricing!$A$4,MAX(F51*Pricing!$B$4,Pricing!$C$4),MAX(F51*Pricing!$B$5,Pricing!$C$5))))</f>
        <v/>
      </c>
      <c r="L51" s="18" t="str">
        <f aca="false">IF(ISNUMBER(K51),K51*Pricing!$B$7,K51)</f>
        <v/>
      </c>
      <c r="N51" s="16" t="str">
        <f aca="false">IF(OR(F51="",G51=""),"",IF(F51&gt;Pricing!$B$11,"Proposal",IF(G51=Pricing!$A$4,"RS","AC")&amp;IF($B$4="Annual","-A","-M")&amp;IF(F51&lt;=IF(G51=Pricing!$A$4,INT(Pricing!$C$4/Pricing!$B$4),INT(Pricing!$C$5/Pricing!$B$5)),"-MIN","")))</f>
        <v/>
      </c>
      <c r="O51" s="16" t="str">
        <f aca="false">IF(OR(N51="",N51="Proposal"),"",IF(RIGHT(N51,3)="MIN",1,F51))</f>
        <v/>
      </c>
      <c r="P51" s="16" t="str">
        <f aca="false">IF(F51="","",IF(F51&gt;Pricing!$B$11,"Proposal",IF(F51&lt;=Pricing!$B$9,"SETUP-50",IF(F51&lt;=Pricing!$B$10,"SETUP-150","SETUP-300"))))</f>
        <v/>
      </c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7"/>
      <c r="G52" s="17"/>
      <c r="H52" s="17" t="s">
        <v>38</v>
      </c>
      <c r="I52" s="18" t="str">
        <f aca="false">IF(F52="","",IF(F52&gt;Pricing!$B$11,"By proposal",IF(F52&lt;=Pricing!$B$9,Pricing!$C$9,IF(F52&lt;=Pricing!$B$10,Pricing!$C$10,Pricing!$C$11))))</f>
        <v/>
      </c>
      <c r="J52" s="18" t="str">
        <f aca="false">IF(F52="","",IF(H52="Yes",Pricing!$B$13,0))</f>
        <v/>
      </c>
      <c r="K52" s="18" t="str">
        <f aca="false">IF(OR(F52="",G52=""),"",IF(F52&gt;Pricing!$B$11,"By proposal",IF(G52=Pricing!$A$4,MAX(F52*Pricing!$B$4,Pricing!$C$4),MAX(F52*Pricing!$B$5,Pricing!$C$5))))</f>
        <v/>
      </c>
      <c r="L52" s="18" t="str">
        <f aca="false">IF(ISNUMBER(K52),K52*Pricing!$B$7,K52)</f>
        <v/>
      </c>
      <c r="N52" s="16" t="str">
        <f aca="false">IF(OR(F52="",G52=""),"",IF(F52&gt;Pricing!$B$11,"Proposal",IF(G52=Pricing!$A$4,"RS","AC")&amp;IF($B$4="Annual","-A","-M")&amp;IF(F52&lt;=IF(G52=Pricing!$A$4,INT(Pricing!$C$4/Pricing!$B$4),INT(Pricing!$C$5/Pricing!$B$5)),"-MIN","")))</f>
        <v/>
      </c>
      <c r="O52" s="16" t="str">
        <f aca="false">IF(OR(N52="",N52="Proposal"),"",IF(RIGHT(N52,3)="MIN",1,F52))</f>
        <v/>
      </c>
      <c r="P52" s="16" t="str">
        <f aca="false">IF(F52="","",IF(F52&gt;Pricing!$B$11,"Proposal",IF(F52&lt;=Pricing!$B$9,"SETUP-50",IF(F52&lt;=Pricing!$B$10,"SETUP-150","SETUP-300"))))</f>
        <v/>
      </c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7"/>
      <c r="G53" s="17"/>
      <c r="H53" s="17" t="s">
        <v>38</v>
      </c>
      <c r="I53" s="18" t="str">
        <f aca="false">IF(F53="","",IF(F53&gt;Pricing!$B$11,"By proposal",IF(F53&lt;=Pricing!$B$9,Pricing!$C$9,IF(F53&lt;=Pricing!$B$10,Pricing!$C$10,Pricing!$C$11))))</f>
        <v/>
      </c>
      <c r="J53" s="18" t="str">
        <f aca="false">IF(F53="","",IF(H53="Yes",Pricing!$B$13,0))</f>
        <v/>
      </c>
      <c r="K53" s="18" t="str">
        <f aca="false">IF(OR(F53="",G53=""),"",IF(F53&gt;Pricing!$B$11,"By proposal",IF(G53=Pricing!$A$4,MAX(F53*Pricing!$B$4,Pricing!$C$4),MAX(F53*Pricing!$B$5,Pricing!$C$5))))</f>
        <v/>
      </c>
      <c r="L53" s="18" t="str">
        <f aca="false">IF(ISNUMBER(K53),K53*Pricing!$B$7,K53)</f>
        <v/>
      </c>
      <c r="N53" s="16" t="str">
        <f aca="false">IF(OR(F53="",G53=""),"",IF(F53&gt;Pricing!$B$11,"Proposal",IF(G53=Pricing!$A$4,"RS","AC")&amp;IF($B$4="Annual","-A","-M")&amp;IF(F53&lt;=IF(G53=Pricing!$A$4,INT(Pricing!$C$4/Pricing!$B$4),INT(Pricing!$C$5/Pricing!$B$5)),"-MIN","")))</f>
        <v/>
      </c>
      <c r="O53" s="16" t="str">
        <f aca="false">IF(OR(N53="",N53="Proposal"),"",IF(RIGHT(N53,3)="MIN",1,F53))</f>
        <v/>
      </c>
      <c r="P53" s="16" t="str">
        <f aca="false">IF(F53="","",IF(F53&gt;Pricing!$B$11,"Proposal",IF(F53&lt;=Pricing!$B$9,"SETUP-50",IF(F53&lt;=Pricing!$B$10,"SETUP-150","SETUP-300"))))</f>
        <v/>
      </c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7"/>
      <c r="G54" s="17"/>
      <c r="H54" s="17" t="s">
        <v>38</v>
      </c>
      <c r="I54" s="18" t="str">
        <f aca="false">IF(F54="","",IF(F54&gt;Pricing!$B$11,"By proposal",IF(F54&lt;=Pricing!$B$9,Pricing!$C$9,IF(F54&lt;=Pricing!$B$10,Pricing!$C$10,Pricing!$C$11))))</f>
        <v/>
      </c>
      <c r="J54" s="18" t="str">
        <f aca="false">IF(F54="","",IF(H54="Yes",Pricing!$B$13,0))</f>
        <v/>
      </c>
      <c r="K54" s="18" t="str">
        <f aca="false">IF(OR(F54="",G54=""),"",IF(F54&gt;Pricing!$B$11,"By proposal",IF(G54=Pricing!$A$4,MAX(F54*Pricing!$B$4,Pricing!$C$4),MAX(F54*Pricing!$B$5,Pricing!$C$5))))</f>
        <v/>
      </c>
      <c r="L54" s="18" t="str">
        <f aca="false">IF(ISNUMBER(K54),K54*Pricing!$B$7,K54)</f>
        <v/>
      </c>
      <c r="N54" s="16" t="str">
        <f aca="false">IF(OR(F54="",G54=""),"",IF(F54&gt;Pricing!$B$11,"Proposal",IF(G54=Pricing!$A$4,"RS","AC")&amp;IF($B$4="Annual","-A","-M")&amp;IF(F54&lt;=IF(G54=Pricing!$A$4,INT(Pricing!$C$4/Pricing!$B$4),INT(Pricing!$C$5/Pricing!$B$5)),"-MIN","")))</f>
        <v/>
      </c>
      <c r="O54" s="16" t="str">
        <f aca="false">IF(OR(N54="",N54="Proposal"),"",IF(RIGHT(N54,3)="MIN",1,F54))</f>
        <v/>
      </c>
      <c r="P54" s="16" t="str">
        <f aca="false">IF(F54="","",IF(F54&gt;Pricing!$B$11,"Proposal",IF(F54&lt;=Pricing!$B$9,"SETUP-50",IF(F54&lt;=Pricing!$B$10,"SETUP-150","SETUP-300"))))</f>
        <v/>
      </c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7"/>
      <c r="G55" s="17"/>
      <c r="H55" s="17" t="s">
        <v>38</v>
      </c>
      <c r="I55" s="18" t="str">
        <f aca="false">IF(F55="","",IF(F55&gt;Pricing!$B$11,"By proposal",IF(F55&lt;=Pricing!$B$9,Pricing!$C$9,IF(F55&lt;=Pricing!$B$10,Pricing!$C$10,Pricing!$C$11))))</f>
        <v/>
      </c>
      <c r="J55" s="18" t="str">
        <f aca="false">IF(F55="","",IF(H55="Yes",Pricing!$B$13,0))</f>
        <v/>
      </c>
      <c r="K55" s="18" t="str">
        <f aca="false">IF(OR(F55="",G55=""),"",IF(F55&gt;Pricing!$B$11,"By proposal",IF(G55=Pricing!$A$4,MAX(F55*Pricing!$B$4,Pricing!$C$4),MAX(F55*Pricing!$B$5,Pricing!$C$5))))</f>
        <v/>
      </c>
      <c r="L55" s="18" t="str">
        <f aca="false">IF(ISNUMBER(K55),K55*Pricing!$B$7,K55)</f>
        <v/>
      </c>
      <c r="N55" s="16" t="str">
        <f aca="false">IF(OR(F55="",G55=""),"",IF(F55&gt;Pricing!$B$11,"Proposal",IF(G55=Pricing!$A$4,"RS","AC")&amp;IF($B$4="Annual","-A","-M")&amp;IF(F55&lt;=IF(G55=Pricing!$A$4,INT(Pricing!$C$4/Pricing!$B$4),INT(Pricing!$C$5/Pricing!$B$5)),"-MIN","")))</f>
        <v/>
      </c>
      <c r="O55" s="16" t="str">
        <f aca="false">IF(OR(N55="",N55="Proposal"),"",IF(RIGHT(N55,3)="MIN",1,F55))</f>
        <v/>
      </c>
      <c r="P55" s="16" t="str">
        <f aca="false">IF(F55="","",IF(F55&gt;Pricing!$B$11,"Proposal",IF(F55&lt;=Pricing!$B$9,"SETUP-50",IF(F55&lt;=Pricing!$B$10,"SETUP-150","SETUP-300"))))</f>
        <v/>
      </c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7"/>
      <c r="G56" s="17"/>
      <c r="H56" s="17" t="s">
        <v>38</v>
      </c>
      <c r="I56" s="18" t="str">
        <f aca="false">IF(F56="","",IF(F56&gt;Pricing!$B$11,"By proposal",IF(F56&lt;=Pricing!$B$9,Pricing!$C$9,IF(F56&lt;=Pricing!$B$10,Pricing!$C$10,Pricing!$C$11))))</f>
        <v/>
      </c>
      <c r="J56" s="18" t="str">
        <f aca="false">IF(F56="","",IF(H56="Yes",Pricing!$B$13,0))</f>
        <v/>
      </c>
      <c r="K56" s="18" t="str">
        <f aca="false">IF(OR(F56="",G56=""),"",IF(F56&gt;Pricing!$B$11,"By proposal",IF(G56=Pricing!$A$4,MAX(F56*Pricing!$B$4,Pricing!$C$4),MAX(F56*Pricing!$B$5,Pricing!$C$5))))</f>
        <v/>
      </c>
      <c r="L56" s="18" t="str">
        <f aca="false">IF(ISNUMBER(K56),K56*Pricing!$B$7,K56)</f>
        <v/>
      </c>
      <c r="N56" s="16" t="str">
        <f aca="false">IF(OR(F56="",G56=""),"",IF(F56&gt;Pricing!$B$11,"Proposal",IF(G56=Pricing!$A$4,"RS","AC")&amp;IF($B$4="Annual","-A","-M")&amp;IF(F56&lt;=IF(G56=Pricing!$A$4,INT(Pricing!$C$4/Pricing!$B$4),INT(Pricing!$C$5/Pricing!$B$5)),"-MIN","")))</f>
        <v/>
      </c>
      <c r="O56" s="16" t="str">
        <f aca="false">IF(OR(N56="",N56="Proposal"),"",IF(RIGHT(N56,3)="MIN",1,F56))</f>
        <v/>
      </c>
      <c r="P56" s="16" t="str">
        <f aca="false">IF(F56="","",IF(F56&gt;Pricing!$B$11,"Proposal",IF(F56&lt;=Pricing!$B$9,"SETUP-50",IF(F56&lt;=Pricing!$B$10,"SETUP-150","SETUP-300"))))</f>
        <v/>
      </c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7"/>
      <c r="G57" s="17"/>
      <c r="H57" s="17" t="s">
        <v>38</v>
      </c>
      <c r="I57" s="18" t="str">
        <f aca="false">IF(F57="","",IF(F57&gt;Pricing!$B$11,"By proposal",IF(F57&lt;=Pricing!$B$9,Pricing!$C$9,IF(F57&lt;=Pricing!$B$10,Pricing!$C$10,Pricing!$C$11))))</f>
        <v/>
      </c>
      <c r="J57" s="18" t="str">
        <f aca="false">IF(F57="","",IF(H57="Yes",Pricing!$B$13,0))</f>
        <v/>
      </c>
      <c r="K57" s="18" t="str">
        <f aca="false">IF(OR(F57="",G57=""),"",IF(F57&gt;Pricing!$B$11,"By proposal",IF(G57=Pricing!$A$4,MAX(F57*Pricing!$B$4,Pricing!$C$4),MAX(F57*Pricing!$B$5,Pricing!$C$5))))</f>
        <v/>
      </c>
      <c r="L57" s="18" t="str">
        <f aca="false">IF(ISNUMBER(K57),K57*Pricing!$B$7,K57)</f>
        <v/>
      </c>
      <c r="N57" s="16" t="str">
        <f aca="false">IF(OR(F57="",G57=""),"",IF(F57&gt;Pricing!$B$11,"Proposal",IF(G57=Pricing!$A$4,"RS","AC")&amp;IF($B$4="Annual","-A","-M")&amp;IF(F57&lt;=IF(G57=Pricing!$A$4,INT(Pricing!$C$4/Pricing!$B$4),INT(Pricing!$C$5/Pricing!$B$5)),"-MIN","")))</f>
        <v/>
      </c>
      <c r="O57" s="16" t="str">
        <f aca="false">IF(OR(N57="",N57="Proposal"),"",IF(RIGHT(N57,3)="MIN",1,F57))</f>
        <v/>
      </c>
      <c r="P57" s="16" t="str">
        <f aca="false">IF(F57="","",IF(F57&gt;Pricing!$B$11,"Proposal",IF(F57&lt;=Pricing!$B$9,"SETUP-50",IF(F57&lt;=Pricing!$B$10,"SETUP-150","SETUP-300"))))</f>
        <v/>
      </c>
    </row>
    <row r="59" customFormat="false" ht="15" hidden="false" customHeight="false" outlineLevel="0" collapsed="false">
      <c r="A59" s="9" t="s">
        <v>39</v>
      </c>
      <c r="I59" s="19" t="n">
        <f aca="false">SUM(I8:I57)</f>
        <v>0</v>
      </c>
      <c r="J59" s="19" t="n">
        <f aca="false">SUM(J8:J57)</f>
        <v>0</v>
      </c>
      <c r="K59" s="19" t="n">
        <f aca="false">SUM(K8:K57)</f>
        <v>0</v>
      </c>
      <c r="L59" s="19" t="n">
        <f aca="false">SUM(L8:L57)</f>
        <v>0</v>
      </c>
    </row>
    <row r="61" customFormat="false" ht="15" hidden="false" customHeight="false" outlineLevel="0" collapsed="false">
      <c r="A61" s="9" t="s">
        <v>40</v>
      </c>
      <c r="I61" s="20" t="n">
        <f aca="false">I59+J59+IF($B$4="Annual",L59,K59)</f>
        <v>0</v>
      </c>
    </row>
    <row r="62" customFormat="false" ht="15" hidden="false" customHeight="false" outlineLevel="0" collapsed="false">
      <c r="A62" s="9" t="str">
        <f aca="false">IF($B$4="Annual","Then each year after:","Then each month after:")</f>
        <v>Then each month after:</v>
      </c>
      <c r="I62" s="20" t="n">
        <f aca="false">IF($B$4="Annual",L59,K59)</f>
        <v>0</v>
      </c>
    </row>
    <row r="64" customFormat="false" ht="15" hidden="false" customHeight="false" outlineLevel="0" collapsed="false">
      <c r="A64" s="11" t="s">
        <v>41</v>
      </c>
    </row>
  </sheetData>
  <dataValidations count="4">
    <dataValidation allowBlank="false" errorStyle="stop" operator="between" showDropDown="false" showErrorMessage="false" showInputMessage="false" sqref="B4" type="list">
      <formula1>"Monthly,Annual"</formula1>
      <formula2>0</formula2>
    </dataValidation>
    <dataValidation allowBlank="true" errorStyle="stop" operator="between" showDropDown="false" showErrorMessage="false" showInputMessage="false" sqref="G7:G57" type="list">
      <formula1>Pricing!$A$4:$A$5</formula1>
      <formula2>0</formula2>
    </dataValidation>
    <dataValidation allowBlank="true" errorStyle="stop" operator="between" showDropDown="false" showErrorMessage="false" showInputMessage="false" sqref="H7:H57" type="list">
      <formula1>"Yes,No"</formula1>
      <formula2>0</formula2>
    </dataValidation>
    <dataValidation allowBlank="true" error="Enter the number of units as a whole number." errorStyle="stop" operator="greaterThan" showDropDown="false" showErrorMessage="true" showInputMessage="false" sqref="F7:F57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34"/>
  </cols>
  <sheetData>
    <row r="1" customFormat="false" ht="19.7" hidden="false" customHeight="false" outlineLevel="0" collapsed="false">
      <c r="A1" s="7" t="s">
        <v>42</v>
      </c>
    </row>
    <row r="2" customFormat="false" ht="15" hidden="false" customHeight="false" outlineLevel="0" collapsed="false">
      <c r="A2" s="8" t="s">
        <v>43</v>
      </c>
    </row>
    <row r="4" customFormat="false" ht="15" hidden="false" customHeight="false" outlineLevel="0" collapsed="false">
      <c r="A4" s="21" t="s">
        <v>44</v>
      </c>
      <c r="B4" s="21" t="s">
        <v>45</v>
      </c>
      <c r="C4" s="21" t="s">
        <v>46</v>
      </c>
      <c r="D4" s="21" t="s">
        <v>47</v>
      </c>
    </row>
    <row r="5" customFormat="false" ht="15" hidden="false" customHeight="false" outlineLevel="0" collapsed="false">
      <c r="A5" s="17"/>
      <c r="B5" s="17"/>
      <c r="C5" s="17"/>
      <c r="D5" s="17"/>
    </row>
    <row r="6" customFormat="false" ht="15" hidden="false" customHeight="false" outlineLevel="0" collapsed="false">
      <c r="A6" s="17"/>
      <c r="B6" s="17"/>
      <c r="C6" s="17"/>
      <c r="D6" s="17"/>
    </row>
    <row r="7" customFormat="false" ht="15" hidden="false" customHeight="false" outlineLevel="0" collapsed="false">
      <c r="A7" s="17"/>
      <c r="B7" s="17"/>
      <c r="C7" s="17"/>
      <c r="D7" s="17"/>
    </row>
    <row r="8" customFormat="false" ht="15" hidden="false" customHeight="false" outlineLevel="0" collapsed="false">
      <c r="A8" s="17"/>
      <c r="B8" s="17"/>
      <c r="C8" s="17"/>
      <c r="D8" s="17"/>
    </row>
    <row r="9" customFormat="false" ht="15" hidden="false" customHeight="false" outlineLevel="0" collapsed="false">
      <c r="A9" s="17"/>
      <c r="B9" s="17"/>
      <c r="C9" s="17"/>
      <c r="D9" s="17"/>
    </row>
    <row r="10" customFormat="false" ht="15" hidden="false" customHeight="false" outlineLevel="0" collapsed="false">
      <c r="A10" s="17"/>
      <c r="B10" s="17"/>
      <c r="C10" s="17"/>
      <c r="D10" s="17"/>
    </row>
    <row r="11" customFormat="false" ht="15" hidden="false" customHeight="false" outlineLevel="0" collapsed="false">
      <c r="A11" s="17"/>
      <c r="B11" s="17"/>
      <c r="C11" s="17"/>
      <c r="D11" s="17"/>
    </row>
    <row r="12" customFormat="false" ht="15" hidden="false" customHeight="false" outlineLevel="0" collapsed="false">
      <c r="A12" s="17"/>
      <c r="B12" s="17"/>
      <c r="C12" s="17"/>
      <c r="D12" s="17"/>
    </row>
    <row r="13" customFormat="false" ht="15" hidden="false" customHeight="false" outlineLevel="0" collapsed="false">
      <c r="A13" s="17"/>
      <c r="B13" s="17"/>
      <c r="C13" s="17"/>
      <c r="D13" s="17"/>
    </row>
    <row r="14" customFormat="false" ht="15" hidden="false" customHeight="false" outlineLevel="0" collapsed="false">
      <c r="A14" s="17"/>
      <c r="B14" s="17"/>
      <c r="C14" s="17"/>
      <c r="D14" s="17"/>
    </row>
    <row r="15" customFormat="false" ht="15" hidden="false" customHeight="false" outlineLevel="0" collapsed="false">
      <c r="A15" s="17"/>
      <c r="B15" s="17"/>
      <c r="C15" s="17"/>
      <c r="D15" s="17"/>
    </row>
    <row r="16" customFormat="false" ht="15" hidden="false" customHeight="false" outlineLevel="0" collapsed="false">
      <c r="A16" s="17"/>
      <c r="B16" s="17"/>
      <c r="C16" s="17"/>
      <c r="D16" s="17"/>
    </row>
    <row r="17" customFormat="false" ht="15" hidden="false" customHeight="false" outlineLevel="0" collapsed="false">
      <c r="A17" s="17"/>
      <c r="B17" s="17"/>
      <c r="C17" s="17"/>
      <c r="D17" s="17"/>
    </row>
    <row r="18" customFormat="false" ht="15" hidden="false" customHeight="false" outlineLevel="0" collapsed="false">
      <c r="A18" s="17"/>
      <c r="B18" s="17"/>
      <c r="C18" s="17"/>
      <c r="D18" s="17"/>
    </row>
    <row r="19" customFormat="false" ht="15" hidden="false" customHeight="false" outlineLevel="0" collapsed="false">
      <c r="A19" s="17"/>
      <c r="B19" s="17"/>
      <c r="C19" s="17"/>
      <c r="D19" s="1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2"/>
    <col collapsed="false" customWidth="true" hidden="false" outlineLevel="0" max="3" min="3" style="0" width="30"/>
  </cols>
  <sheetData>
    <row r="1" customFormat="false" ht="15" hidden="false" customHeight="false" outlineLevel="0" collapsed="false">
      <c r="A1" s="22" t="s">
        <v>48</v>
      </c>
    </row>
    <row r="3" customFormat="false" ht="15" hidden="false" customHeight="false" outlineLevel="0" collapsed="false">
      <c r="A3" s="23" t="s">
        <v>22</v>
      </c>
      <c r="B3" s="23" t="s">
        <v>49</v>
      </c>
      <c r="C3" s="23" t="s">
        <v>50</v>
      </c>
    </row>
    <row r="4" customFormat="false" ht="15" hidden="false" customHeight="false" outlineLevel="0" collapsed="false">
      <c r="A4" s="24" t="s">
        <v>36</v>
      </c>
      <c r="B4" s="25" t="n">
        <v>4</v>
      </c>
      <c r="C4" s="26" t="n">
        <v>150</v>
      </c>
    </row>
    <row r="5" customFormat="false" ht="15" hidden="false" customHeight="false" outlineLevel="0" collapsed="false">
      <c r="A5" s="24" t="s">
        <v>51</v>
      </c>
      <c r="B5" s="25" t="n">
        <v>7</v>
      </c>
      <c r="C5" s="26" t="n">
        <v>250</v>
      </c>
    </row>
    <row r="6" customFormat="false" ht="15" hidden="false" customHeight="false" outlineLevel="0" collapsed="false">
      <c r="A6" s="24"/>
      <c r="B6" s="24"/>
      <c r="C6" s="24"/>
    </row>
    <row r="7" customFormat="false" ht="15" hidden="false" customHeight="false" outlineLevel="0" collapsed="false">
      <c r="A7" s="24" t="s">
        <v>52</v>
      </c>
      <c r="B7" s="24" t="n">
        <v>10</v>
      </c>
      <c r="C7" s="24"/>
    </row>
    <row r="8" customFormat="false" ht="15" hidden="false" customHeight="false" outlineLevel="0" collapsed="false">
      <c r="A8" s="23" t="s">
        <v>53</v>
      </c>
      <c r="B8" s="23" t="s">
        <v>54</v>
      </c>
      <c r="C8" s="23" t="s">
        <v>55</v>
      </c>
    </row>
    <row r="9" customFormat="false" ht="15" hidden="false" customHeight="false" outlineLevel="0" collapsed="false">
      <c r="A9" s="24" t="s">
        <v>56</v>
      </c>
      <c r="B9" s="24" t="n">
        <v>50</v>
      </c>
      <c r="C9" s="26" t="n">
        <v>500</v>
      </c>
    </row>
    <row r="10" customFormat="false" ht="15" hidden="false" customHeight="false" outlineLevel="0" collapsed="false">
      <c r="A10" s="24" t="s">
        <v>57</v>
      </c>
      <c r="B10" s="24" t="n">
        <v>150</v>
      </c>
      <c r="C10" s="26" t="n">
        <v>950</v>
      </c>
    </row>
    <row r="11" customFormat="false" ht="15" hidden="false" customHeight="false" outlineLevel="0" collapsed="false">
      <c r="A11" s="24" t="s">
        <v>58</v>
      </c>
      <c r="B11" s="24" t="n">
        <v>300</v>
      </c>
      <c r="C11" s="26" t="n">
        <v>1500</v>
      </c>
    </row>
    <row r="12" customFormat="false" ht="15" hidden="false" customHeight="false" outlineLevel="0" collapsed="false">
      <c r="A12" s="24"/>
      <c r="B12" s="24"/>
      <c r="C12" s="24"/>
    </row>
    <row r="13" customFormat="false" ht="15" hidden="false" customHeight="false" outlineLevel="0" collapsed="false">
      <c r="A13" s="24" t="s">
        <v>59</v>
      </c>
      <c r="B13" s="26" t="n">
        <v>2500</v>
      </c>
      <c r="C13" s="24"/>
    </row>
    <row r="15" customFormat="false" ht="15" hidden="false" customHeight="false" outlineLevel="0" collapsed="false">
      <c r="A15" s="27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2026-10-02T18:59:00Z</dcterms:created>
  <dc:creator>openpyxl</dc:creator>
  <dc:description/>
  <dc:language>en-US</dc:language>
  <cp:lastModifiedBy/>
  <dcterms:modified xsi:type="dcterms:W3CDTF">2026-10-02T18:59:00Z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